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65506" windowWidth="9720" windowHeight="7065" firstSheet="1" activeTab="1"/>
  </bookViews>
  <sheets>
    <sheet name="-----" sheetId="1" state="veryHidden" r:id="rId1"/>
    <sheet name="M" sheetId="2" r:id="rId2"/>
  </sheets>
  <definedNames>
    <definedName name="_xlnm.Print_Area" localSheetId="1">'M'!$A$1:$S$77</definedName>
  </definedNames>
  <calcPr fullCalcOnLoad="1"/>
</workbook>
</file>

<file path=xl/sharedStrings.xml><?xml version="1.0" encoding="utf-8"?>
<sst xmlns="http://schemas.openxmlformats.org/spreadsheetml/2006/main" count="97" uniqueCount="78">
  <si>
    <t>KĞ</t>
  </si>
  <si>
    <t>GOV</t>
  </si>
  <si>
    <t>GSV</t>
  </si>
  <si>
    <t>T56</t>
  </si>
  <si>
    <t>DANSİTE</t>
  </si>
  <si>
    <t>ISI</t>
  </si>
  <si>
    <t>T-54B</t>
  </si>
  <si>
    <t>Gözetim Firması</t>
  </si>
  <si>
    <t>Trim :</t>
  </si>
  <si>
    <t>P</t>
  </si>
  <si>
    <t>S</t>
  </si>
  <si>
    <t>Tank
No</t>
  </si>
  <si>
    <t>Ullage</t>
  </si>
  <si>
    <t>Düzeltilmiş
Ullage</t>
  </si>
  <si>
    <t>1S</t>
  </si>
  <si>
    <t>1P</t>
  </si>
  <si>
    <t>1C</t>
  </si>
  <si>
    <t>2S</t>
  </si>
  <si>
    <t>2C</t>
  </si>
  <si>
    <t>2P</t>
  </si>
  <si>
    <t>3S</t>
  </si>
  <si>
    <t>3C</t>
  </si>
  <si>
    <t>3P</t>
  </si>
  <si>
    <t>4S</t>
  </si>
  <si>
    <t>4C</t>
  </si>
  <si>
    <t>4P</t>
  </si>
  <si>
    <t>5S</t>
  </si>
  <si>
    <t>5C</t>
  </si>
  <si>
    <t>5P</t>
  </si>
  <si>
    <t>6S</t>
  </si>
  <si>
    <t>TANK 
DENSİTY</t>
  </si>
  <si>
    <t>TOV</t>
  </si>
  <si>
    <t>F/6 DENSITY</t>
  </si>
  <si>
    <t>DENSITY</t>
  </si>
  <si>
    <t xml:space="preserve"> </t>
  </si>
  <si>
    <t>SEDIMENT</t>
  </si>
  <si>
    <t>180 CST- DENSITEY</t>
  </si>
  <si>
    <t>F.OIL NO 4 DENSITY</t>
  </si>
  <si>
    <r>
      <t>GEMİ ÖLÇÜM RAPORU (</t>
    </r>
    <r>
      <rPr>
        <b/>
        <sz val="12"/>
        <rFont val="Arial"/>
        <family val="2"/>
      </rPr>
      <t>ULLAGE REPORT)</t>
    </r>
  </si>
  <si>
    <t>380CST- DENSITY</t>
  </si>
  <si>
    <t>80 CST DENSITY</t>
  </si>
  <si>
    <t>80 CST</t>
  </si>
  <si>
    <t>F.OIL 5-A DENSITY</t>
  </si>
  <si>
    <t xml:space="preserve"> /</t>
  </si>
  <si>
    <t>MOTORİN</t>
  </si>
  <si>
    <t>380 CST</t>
  </si>
  <si>
    <t>PETROL OFİSİ A.Ş.
Deniz Satışları Müdürlüğü</t>
  </si>
  <si>
    <r>
      <t>Hacim
(TOV)(m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 Volume</t>
    </r>
  </si>
  <si>
    <t>Hacim  Volume</t>
  </si>
  <si>
    <t xml:space="preserve">Ölçü 
Measurement 
 </t>
  </si>
  <si>
    <r>
      <t>Brüt hacim
(GOV)(m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Gros Volume</t>
    </r>
  </si>
  <si>
    <t>Hacim FaktörüT54 B (VCF)Volume Factor</t>
  </si>
  <si>
    <r>
      <t>Toplam (Total)Sediment
(m</t>
    </r>
    <r>
      <rPr>
        <vertAlign val="superscript"/>
        <sz val="8.5"/>
        <rFont val="Arial"/>
        <family val="2"/>
      </rPr>
      <t>3</t>
    </r>
    <r>
      <rPr>
        <sz val="8.5"/>
        <rFont val="Arial"/>
        <family val="2"/>
      </rPr>
      <t>)</t>
    </r>
  </si>
  <si>
    <t>Ürün Cinsi PRODUCT TYPE</t>
  </si>
  <si>
    <t>(Inspectıon Agency )</t>
  </si>
  <si>
    <r>
      <t>Standart hacim
(GSV)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)Standard Volume</t>
    </r>
  </si>
  <si>
    <t>Toplam Brüt
Hacim(GOV) Total Gros Volume</t>
  </si>
  <si>
    <t>Toplam
Standart hacim(GSV)Total Volume Standard</t>
  </si>
  <si>
    <r>
      <t>Toplam Hacim
(TOV) (m</t>
    </r>
    <r>
      <rPr>
        <vertAlign val="superscript"/>
        <sz val="8.5"/>
        <rFont val="Arial"/>
        <family val="2"/>
      </rPr>
      <t>3</t>
    </r>
    <r>
      <rPr>
        <sz val="8.5"/>
        <rFont val="Arial"/>
        <family val="2"/>
      </rPr>
      <t xml:space="preserve">)Total Volume </t>
    </r>
  </si>
  <si>
    <t>Gemi Miktarı
(mt air)Amount Of Shıps</t>
  </si>
  <si>
    <r>
      <t xml:space="preserve">Sıcaklık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C Densıty</t>
    </r>
  </si>
  <si>
    <t xml:space="preserve">Barç /Barge     :      </t>
  </si>
  <si>
    <t xml:space="preserve">Sefer No / Voyage no:  </t>
  </si>
  <si>
    <t xml:space="preserve">Tarih /Date   :     </t>
  </si>
  <si>
    <t xml:space="preserve">Gemi / Vessel    :    </t>
  </si>
  <si>
    <t>Kıç draft /Aft Draft :</t>
  </si>
  <si>
    <t xml:space="preserve">Denizin Durumu / Sea: </t>
  </si>
  <si>
    <t xml:space="preserve">Baş draft / Fore Draft:  </t>
  </si>
  <si>
    <t>YOĞUNLUK            DENSITY
(T 56)</t>
  </si>
  <si>
    <t xml:space="preserve">                              </t>
  </si>
  <si>
    <t>Gemi Kaptanı(Vessel Master)</t>
  </si>
  <si>
    <t>Barge Kaptanı(Barge Master)</t>
  </si>
  <si>
    <t>(After Discharge)</t>
  </si>
  <si>
    <t>(Before Discharge)</t>
  </si>
  <si>
    <t>(Before Looding)</t>
  </si>
  <si>
    <t>Loading)</t>
  </si>
  <si>
    <t>Trim Düzeltmesi Uygulanmıştır(With trim correction )</t>
  </si>
  <si>
    <t>Trim Düzeltmesi Uygulanmamıştır(W/O trim correction)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</si>
</sst>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;[Red]0.000"/>
    <numFmt numFmtId="175" formatCode="0.0000"/>
    <numFmt numFmtId="176" formatCode="0.00;[Red]0.00"/>
    <numFmt numFmtId="177" formatCode="0.0000;[Red]0.0000"/>
    <numFmt numFmtId="178" formatCode="0.0000000"/>
    <numFmt numFmtId="179" formatCode="###,###,###,##0"/>
    <numFmt numFmtId="180" formatCode="0.0;[Red]0.0"/>
    <numFmt numFmtId="181" formatCode="#,##0\ _T_L"/>
    <numFmt numFmtId="182" formatCode="0.000000"/>
    <numFmt numFmtId="183" formatCode="###,###,###,##0.000"/>
    <numFmt numFmtId="184" formatCode="#,##0;[Red]#,##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,##0.000"/>
    <numFmt numFmtId="189" formatCode="#\ ???/???"/>
    <numFmt numFmtId="190" formatCode="00000"/>
    <numFmt numFmtId="191" formatCode="00000000"/>
    <numFmt numFmtId="192" formatCode="%0.00"/>
    <numFmt numFmtId="193" formatCode="[&lt;=9999999]###\-####;\(###\)\ ###\-####"/>
    <numFmt numFmtId="194" formatCode="#.##0"/>
    <numFmt numFmtId="195" formatCode="#,##0.0"/>
    <numFmt numFmtId="196" formatCode="#,##0.0000"/>
    <numFmt numFmtId="197" formatCode="0.00000"/>
    <numFmt numFmtId="198" formatCode="#.##0.00"/>
    <numFmt numFmtId="199" formatCode="#.##0.0"/>
    <numFmt numFmtId="200" formatCode="#.##0."/>
    <numFmt numFmtId="201" formatCode="#.##"/>
    <numFmt numFmtId="202" formatCode="#.#"/>
    <numFmt numFmtId="203" formatCode="#"/>
    <numFmt numFmtId="204" formatCode="#.###"/>
    <numFmt numFmtId="205" formatCode="#.####"/>
    <numFmt numFmtId="206" formatCode="#.#####"/>
    <numFmt numFmtId="207" formatCode="#.##0.000"/>
    <numFmt numFmtId="208" formatCode="&quot;£&quot;#,##0_);[Red]\(&quot;£&quot;#,##0\)"/>
    <numFmt numFmtId="209" formatCode="&quot;£&quot;#,##0.00_);[Red]\(&quot;£&quot;#,##0.00\)"/>
    <numFmt numFmtId="210" formatCode="#,##0.0000000"/>
    <numFmt numFmtId="211" formatCode="#,##0.000_);[Red]\(#,##0.000\)"/>
    <numFmt numFmtId="212" formatCode="#,##0.00\ &quot;TL&quot;"/>
    <numFmt numFmtId="213" formatCode="dd/mm/yy"/>
    <numFmt numFmtId="214" formatCode="#,##0.00000"/>
    <numFmt numFmtId="215" formatCode="\ 0.0\ &quot;kg/cm²&quot;"/>
    <numFmt numFmtId="216" formatCode="\ 0.\º0\ \C"/>
    <numFmt numFmtId="217" formatCode="0.0\ &quot;m³/hr&quot;"/>
    <numFmt numFmtId="218" formatCode="[$€-2]\ #,##0.00_);[Red]\([$€-2]\ #,##0.00\)"/>
    <numFmt numFmtId="219" formatCode="#,##0_ ;\-#,##0\ "/>
    <numFmt numFmtId="220" formatCode="[$-41F]dd\ mmmm\ yyyy\ dddd"/>
    <numFmt numFmtId="221" formatCode="#.000"/>
    <numFmt numFmtId="222" formatCode="0;[Red]0"/>
  </numFmts>
  <fonts count="61">
    <font>
      <sz val="10"/>
      <name val="Arial"/>
      <family val="0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0"/>
      <color indexed="63"/>
      <name val="Arial Tur"/>
      <family val="2"/>
    </font>
    <font>
      <sz val="10"/>
      <name val="Arial Tur"/>
      <family val="0"/>
    </font>
    <font>
      <b/>
      <sz val="12"/>
      <name val="Arial"/>
      <family val="2"/>
    </font>
    <font>
      <sz val="8"/>
      <name val="Modern"/>
      <family val="3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 Tur"/>
      <family val="2"/>
    </font>
    <font>
      <sz val="10"/>
      <name val="Century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72" fontId="0" fillId="0" borderId="10" xfId="0" applyNumberFormat="1" applyFill="1" applyBorder="1" applyAlignment="1" applyProtection="1">
      <alignment horizontal="center"/>
      <protection locked="0"/>
    </xf>
    <xf numFmtId="172" fontId="0" fillId="0" borderId="11" xfId="0" applyNumberFormat="1" applyFill="1" applyBorder="1" applyAlignment="1" applyProtection="1">
      <alignment horizontal="center"/>
      <protection locked="0"/>
    </xf>
    <xf numFmtId="172" fontId="0" fillId="0" borderId="12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 vertical="center"/>
      <protection/>
    </xf>
    <xf numFmtId="173" fontId="20" fillId="33" borderId="11" xfId="0" applyNumberFormat="1" applyFont="1" applyFill="1" applyBorder="1" applyAlignment="1" applyProtection="1">
      <alignment horizontal="center"/>
      <protection/>
    </xf>
    <xf numFmtId="175" fontId="0" fillId="33" borderId="11" xfId="0" applyNumberFormat="1" applyFill="1" applyBorder="1" applyAlignment="1" applyProtection="1">
      <alignment/>
      <protection/>
    </xf>
    <xf numFmtId="2" fontId="20" fillId="33" borderId="11" xfId="0" applyNumberFormat="1" applyFont="1" applyFill="1" applyBorder="1" applyAlignment="1" applyProtection="1">
      <alignment horizontal="center"/>
      <protection/>
    </xf>
    <xf numFmtId="2" fontId="0" fillId="33" borderId="11" xfId="0" applyNumberFormat="1" applyFill="1" applyBorder="1" applyAlignment="1" applyProtection="1">
      <alignment/>
      <protection/>
    </xf>
    <xf numFmtId="172" fontId="0" fillId="33" borderId="11" xfId="0" applyNumberFormat="1" applyFont="1" applyFill="1" applyBorder="1" applyAlignment="1" applyProtection="1">
      <alignment/>
      <protection/>
    </xf>
    <xf numFmtId="172" fontId="7" fillId="33" borderId="13" xfId="0" applyNumberFormat="1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2" fontId="7" fillId="33" borderId="11" xfId="0" applyNumberFormat="1" applyFont="1" applyFill="1" applyBorder="1" applyAlignment="1" applyProtection="1">
      <alignment/>
      <protection/>
    </xf>
    <xf numFmtId="178" fontId="7" fillId="33" borderId="11" xfId="0" applyNumberFormat="1" applyFont="1" applyFill="1" applyBorder="1" applyAlignment="1" applyProtection="1">
      <alignment/>
      <protection/>
    </xf>
    <xf numFmtId="175" fontId="7" fillId="33" borderId="11" xfId="0" applyNumberFormat="1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188" fontId="7" fillId="33" borderId="11" xfId="0" applyNumberFormat="1" applyFont="1" applyFill="1" applyBorder="1" applyAlignment="1" applyProtection="1">
      <alignment/>
      <protection/>
    </xf>
    <xf numFmtId="175" fontId="7" fillId="0" borderId="11" xfId="0" applyNumberFormat="1" applyFont="1" applyFill="1" applyBorder="1" applyAlignment="1" applyProtection="1">
      <alignment/>
      <protection locked="0"/>
    </xf>
    <xf numFmtId="173" fontId="21" fillId="34" borderId="0" xfId="0" applyNumberFormat="1" applyFont="1" applyFill="1" applyAlignment="1" applyProtection="1">
      <alignment horizontal="center"/>
      <protection/>
    </xf>
    <xf numFmtId="194" fontId="21" fillId="34" borderId="0" xfId="0" applyNumberFormat="1" applyFont="1" applyFill="1" applyAlignment="1" applyProtection="1">
      <alignment horizontal="center"/>
      <protection/>
    </xf>
    <xf numFmtId="173" fontId="21" fillId="35" borderId="0" xfId="0" applyNumberFormat="1" applyFont="1" applyFill="1" applyAlignment="1" applyProtection="1">
      <alignment horizontal="center"/>
      <protection/>
    </xf>
    <xf numFmtId="173" fontId="21" fillId="36" borderId="0" xfId="0" applyNumberFormat="1" applyFont="1" applyFill="1" applyAlignment="1" applyProtection="1">
      <alignment horizontal="center"/>
      <protection/>
    </xf>
    <xf numFmtId="173" fontId="21" fillId="37" borderId="0" xfId="0" applyNumberFormat="1" applyFont="1" applyFill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3" fillId="33" borderId="0" xfId="57" applyFont="1" applyFill="1" applyAlignment="1" applyProtection="1">
      <alignment vertical="center"/>
      <protection/>
    </xf>
    <xf numFmtId="0" fontId="4" fillId="33" borderId="0" xfId="57" applyFill="1" applyAlignment="1" applyProtection="1">
      <alignment vertical="center"/>
      <protection/>
    </xf>
    <xf numFmtId="172" fontId="5" fillId="33" borderId="0" xfId="57" applyNumberFormat="1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" fillId="33" borderId="0" xfId="57" applyFill="1" applyAlignment="1" applyProtection="1">
      <alignment horizontal="center" vertical="center"/>
      <protection/>
    </xf>
    <xf numFmtId="173" fontId="5" fillId="33" borderId="0" xfId="57" applyNumberFormat="1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176" fontId="2" fillId="0" borderId="0" xfId="0" applyNumberFormat="1" applyFont="1" applyFill="1" applyBorder="1" applyAlignment="1" applyProtection="1">
      <alignment horizontal="center"/>
      <protection/>
    </xf>
    <xf numFmtId="177" fontId="2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78" fontId="2" fillId="33" borderId="0" xfId="0" applyNumberFormat="1" applyFont="1" applyFill="1" applyBorder="1" applyAlignment="1" applyProtection="1">
      <alignment horizontal="center" vertical="center"/>
      <protection/>
    </xf>
    <xf numFmtId="175" fontId="1" fillId="33" borderId="0" xfId="0" applyNumberFormat="1" applyFont="1" applyFill="1" applyBorder="1" applyAlignment="1" applyProtection="1">
      <alignment horizontal="center" vertical="center"/>
      <protection/>
    </xf>
    <xf numFmtId="175" fontId="2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/>
      <protection/>
    </xf>
    <xf numFmtId="0" fontId="8" fillId="33" borderId="11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173" fontId="0" fillId="33" borderId="10" xfId="0" applyNumberFormat="1" applyFill="1" applyBorder="1" applyAlignment="1" applyProtection="1">
      <alignment horizontal="center"/>
      <protection/>
    </xf>
    <xf numFmtId="175" fontId="7" fillId="33" borderId="15" xfId="0" applyNumberFormat="1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1" fontId="18" fillId="33" borderId="11" xfId="0" applyNumberFormat="1" applyFont="1" applyFill="1" applyBorder="1" applyAlignment="1" applyProtection="1">
      <alignment/>
      <protection/>
    </xf>
    <xf numFmtId="1" fontId="18" fillId="33" borderId="0" xfId="0" applyNumberFormat="1" applyFont="1" applyFill="1" applyBorder="1" applyAlignment="1" applyProtection="1">
      <alignment/>
      <protection/>
    </xf>
    <xf numFmtId="1" fontId="8" fillId="33" borderId="11" xfId="0" applyNumberFormat="1" applyFont="1" applyFill="1" applyBorder="1" applyAlignment="1" applyProtection="1">
      <alignment horizontal="center"/>
      <protection/>
    </xf>
    <xf numFmtId="173" fontId="8" fillId="33" borderId="0" xfId="0" applyNumberFormat="1" applyFont="1" applyFill="1" applyAlignment="1" applyProtection="1">
      <alignment horizontal="center"/>
      <protection/>
    </xf>
    <xf numFmtId="1" fontId="0" fillId="33" borderId="0" xfId="0" applyNumberFormat="1" applyFill="1" applyAlignment="1" applyProtection="1">
      <alignment/>
      <protection/>
    </xf>
    <xf numFmtId="0" fontId="0" fillId="0" borderId="17" xfId="0" applyFill="1" applyBorder="1" applyAlignment="1" applyProtection="1">
      <alignment horizontal="center" vertical="center"/>
      <protection/>
    </xf>
    <xf numFmtId="173" fontId="0" fillId="33" borderId="11" xfId="0" applyNumberForma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173" fontId="0" fillId="33" borderId="12" xfId="0" applyNumberForma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18" fillId="33" borderId="11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11" xfId="0" applyFont="1" applyFill="1" applyBorder="1" applyAlignment="1" applyProtection="1">
      <alignment horizontal="center"/>
      <protection/>
    </xf>
    <xf numFmtId="1" fontId="8" fillId="0" borderId="11" xfId="0" applyNumberFormat="1" applyFont="1" applyFill="1" applyBorder="1" applyAlignment="1" applyProtection="1">
      <alignment horizontal="center"/>
      <protection/>
    </xf>
    <xf numFmtId="173" fontId="8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/>
      <protection/>
    </xf>
    <xf numFmtId="172" fontId="0" fillId="0" borderId="21" xfId="0" applyNumberFormat="1" applyFont="1" applyFill="1" applyBorder="1" applyAlignment="1" applyProtection="1">
      <alignment horizontal="center"/>
      <protection locked="0"/>
    </xf>
    <xf numFmtId="172" fontId="0" fillId="0" borderId="22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alignment/>
      <protection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3" fillId="0" borderId="26" xfId="0" applyFont="1" applyFill="1" applyBorder="1" applyAlignment="1" applyProtection="1">
      <alignment horizontal="left"/>
      <protection/>
    </xf>
    <xf numFmtId="3" fontId="60" fillId="0" borderId="0" xfId="0" applyNumberFormat="1" applyFont="1" applyAlignment="1">
      <alignment/>
    </xf>
    <xf numFmtId="3" fontId="60" fillId="0" borderId="0" xfId="0" applyNumberFormat="1" applyFont="1" applyAlignment="1">
      <alignment horizontal="right"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1" fontId="8" fillId="33" borderId="0" xfId="0" applyNumberFormat="1" applyFont="1" applyFill="1" applyBorder="1" applyAlignment="1" applyProtection="1">
      <alignment horizontal="center"/>
      <protection/>
    </xf>
    <xf numFmtId="173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73" fontId="0" fillId="33" borderId="10" xfId="0" applyNumberFormat="1" applyFill="1" applyBorder="1" applyAlignment="1" applyProtection="1">
      <alignment horizontal="center" wrapText="1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/>
      <protection/>
    </xf>
    <xf numFmtId="3" fontId="0" fillId="38" borderId="0" xfId="0" applyNumberFormat="1" applyFill="1" applyBorder="1" applyAlignment="1" applyProtection="1">
      <alignment horizontal="center"/>
      <protection/>
    </xf>
    <xf numFmtId="0" fontId="0" fillId="38" borderId="0" xfId="0" applyFill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175" fontId="7" fillId="38" borderId="0" xfId="0" applyNumberFormat="1" applyFont="1" applyFill="1" applyBorder="1" applyAlignment="1" applyProtection="1">
      <alignment horizontal="center"/>
      <protection/>
    </xf>
    <xf numFmtId="0" fontId="0" fillId="38" borderId="0" xfId="0" applyFill="1" applyBorder="1" applyAlignment="1" applyProtection="1">
      <alignment horizontal="center" vertical="center"/>
      <protection/>
    </xf>
    <xf numFmtId="0" fontId="16" fillId="38" borderId="0" xfId="0" applyFont="1" applyFill="1" applyBorder="1" applyAlignment="1" applyProtection="1">
      <alignment horizontal="center" vertical="center"/>
      <protection/>
    </xf>
    <xf numFmtId="0" fontId="7" fillId="38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8" fillId="0" borderId="27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3" fontId="0" fillId="33" borderId="29" xfId="0" applyNumberFormat="1" applyFont="1" applyFill="1" applyBorder="1" applyAlignment="1" applyProtection="1">
      <alignment horizontal="center" vertical="center"/>
      <protection/>
    </xf>
    <xf numFmtId="3" fontId="0" fillId="33" borderId="30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/>
      <protection/>
    </xf>
    <xf numFmtId="0" fontId="7" fillId="33" borderId="28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188" fontId="0" fillId="33" borderId="29" xfId="0" applyNumberFormat="1" applyFont="1" applyFill="1" applyBorder="1" applyAlignment="1" applyProtection="1">
      <alignment horizontal="center" vertical="center"/>
      <protection/>
    </xf>
    <xf numFmtId="188" fontId="0" fillId="33" borderId="3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vertical="center"/>
      <protection/>
    </xf>
    <xf numFmtId="175" fontId="2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33" borderId="27" xfId="0" applyFont="1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44" fontId="0" fillId="0" borderId="0" xfId="44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174" fontId="2" fillId="0" borderId="0" xfId="0" applyNumberFormat="1" applyFont="1" applyFill="1" applyBorder="1" applyAlignment="1" applyProtection="1">
      <alignment/>
      <protection/>
    </xf>
    <xf numFmtId="0" fontId="22" fillId="0" borderId="28" xfId="0" applyFont="1" applyFill="1" applyBorder="1" applyAlignment="1" applyProtection="1">
      <alignment horizontal="justify" vertical="justify"/>
      <protection/>
    </xf>
    <xf numFmtId="17" fontId="23" fillId="0" borderId="28" xfId="0" applyNumberFormat="1" applyFont="1" applyFill="1" applyBorder="1" applyAlignment="1" applyProtection="1">
      <alignment horizontal="left" vertical="center"/>
      <protection locked="0"/>
    </xf>
    <xf numFmtId="0" fontId="23" fillId="0" borderId="28" xfId="0" applyNumberFormat="1" applyFont="1" applyFill="1" applyBorder="1" applyAlignment="1" applyProtection="1">
      <alignment horizontal="left" vertical="center"/>
      <protection locked="0"/>
    </xf>
    <xf numFmtId="0" fontId="22" fillId="0" borderId="28" xfId="0" applyFont="1" applyFill="1" applyBorder="1" applyAlignment="1" applyProtection="1">
      <alignment horizontal="left"/>
      <protection/>
    </xf>
    <xf numFmtId="2" fontId="22" fillId="39" borderId="28" xfId="0" applyNumberFormat="1" applyFont="1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0" fillId="0" borderId="44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22" fillId="0" borderId="26" xfId="0" applyFont="1" applyFill="1" applyBorder="1" applyAlignment="1" applyProtection="1">
      <alignment horizontal="justify"/>
      <protection/>
    </xf>
    <xf numFmtId="0" fontId="22" fillId="0" borderId="26" xfId="0" applyFont="1" applyFill="1" applyBorder="1" applyAlignment="1" applyProtection="1">
      <alignment horizontal="left"/>
      <protection/>
    </xf>
    <xf numFmtId="2" fontId="22" fillId="39" borderId="26" xfId="0" applyNumberFormat="1" applyFont="1" applyFill="1" applyBorder="1" applyAlignment="1" applyProtection="1">
      <alignment horizontal="center"/>
      <protection locked="0"/>
    </xf>
    <xf numFmtId="0" fontId="22" fillId="0" borderId="28" xfId="0" applyFont="1" applyFill="1" applyBorder="1" applyAlignment="1" applyProtection="1">
      <alignment/>
      <protection/>
    </xf>
    <xf numFmtId="0" fontId="24" fillId="0" borderId="28" xfId="0" applyFont="1" applyFill="1" applyBorder="1" applyAlignment="1" applyProtection="1">
      <alignment horizontal="left"/>
      <protection locked="0"/>
    </xf>
    <xf numFmtId="14" fontId="23" fillId="0" borderId="28" xfId="0" applyNumberFormat="1" applyFont="1" applyFill="1" applyBorder="1" applyAlignment="1" applyProtection="1">
      <alignment horizontal="left" vertical="center"/>
      <protection locked="0"/>
    </xf>
    <xf numFmtId="2" fontId="22" fillId="39" borderId="28" xfId="0" applyNumberFormat="1" applyFont="1" applyFill="1" applyBorder="1" applyAlignment="1" applyProtection="1">
      <alignment horizontal="center"/>
      <protection/>
    </xf>
    <xf numFmtId="0" fontId="22" fillId="39" borderId="28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172" fontId="0" fillId="0" borderId="21" xfId="0" applyNumberFormat="1" applyFont="1" applyFill="1" applyBorder="1" applyAlignment="1" applyProtection="1">
      <alignment horizontal="center"/>
      <protection locked="0"/>
    </xf>
    <xf numFmtId="172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wrapText="1"/>
      <protection/>
    </xf>
    <xf numFmtId="0" fontId="0" fillId="0" borderId="49" xfId="0" applyFill="1" applyBorder="1" applyAlignment="1" applyProtection="1">
      <alignment horizontal="center" vertical="center" wrapText="1"/>
      <protection/>
    </xf>
    <xf numFmtId="0" fontId="0" fillId="0" borderId="50" xfId="0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 applyProtection="1">
      <alignment horizontal="center" vertical="center" wrapText="1"/>
      <protection/>
    </xf>
    <xf numFmtId="0" fontId="0" fillId="0" borderId="52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173" fontId="0" fillId="33" borderId="54" xfId="0" applyNumberFormat="1" applyFill="1" applyBorder="1" applyAlignment="1" applyProtection="1">
      <alignment horizontal="center"/>
      <protection/>
    </xf>
    <xf numFmtId="173" fontId="0" fillId="33" borderId="55" xfId="0" applyNumberFormat="1" applyFill="1" applyBorder="1" applyAlignment="1" applyProtection="1">
      <alignment horizontal="center"/>
      <protection/>
    </xf>
    <xf numFmtId="173" fontId="0" fillId="33" borderId="56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173" fontId="0" fillId="33" borderId="58" xfId="0" applyNumberFormat="1" applyFill="1" applyBorder="1" applyAlignment="1" applyProtection="1">
      <alignment horizontal="center"/>
      <protection/>
    </xf>
    <xf numFmtId="173" fontId="0" fillId="33" borderId="54" xfId="0" applyNumberFormat="1" applyFont="1" applyFill="1" applyBorder="1" applyAlignment="1" applyProtection="1">
      <alignment horizontal="center"/>
      <protection/>
    </xf>
    <xf numFmtId="173" fontId="0" fillId="33" borderId="58" xfId="0" applyNumberFormat="1" applyFont="1" applyFill="1" applyBorder="1" applyAlignment="1" applyProtection="1">
      <alignment horizontal="center"/>
      <protection/>
    </xf>
    <xf numFmtId="175" fontId="0" fillId="33" borderId="54" xfId="0" applyNumberFormat="1" applyFill="1" applyBorder="1" applyAlignment="1" applyProtection="1">
      <alignment horizontal="center"/>
      <protection/>
    </xf>
    <xf numFmtId="175" fontId="0" fillId="33" borderId="58" xfId="0" applyNumberFormat="1" applyFill="1" applyBorder="1" applyAlignment="1" applyProtection="1">
      <alignment horizontal="center"/>
      <protection/>
    </xf>
    <xf numFmtId="173" fontId="0" fillId="33" borderId="29" xfId="0" applyNumberFormat="1" applyFill="1" applyBorder="1" applyAlignment="1" applyProtection="1">
      <alignment horizontal="center"/>
      <protection/>
    </xf>
    <xf numFmtId="173" fontId="0" fillId="33" borderId="30" xfId="0" applyNumberFormat="1" applyFill="1" applyBorder="1" applyAlignment="1" applyProtection="1">
      <alignment horizontal="center"/>
      <protection/>
    </xf>
    <xf numFmtId="175" fontId="0" fillId="33" borderId="29" xfId="0" applyNumberFormat="1" applyFill="1" applyBorder="1" applyAlignment="1" applyProtection="1">
      <alignment horizontal="center"/>
      <protection/>
    </xf>
    <xf numFmtId="175" fontId="0" fillId="33" borderId="30" xfId="0" applyNumberFormat="1" applyFill="1" applyBorder="1" applyAlignment="1" applyProtection="1">
      <alignment horizontal="center"/>
      <protection/>
    </xf>
    <xf numFmtId="188" fontId="0" fillId="33" borderId="29" xfId="0" applyNumberFormat="1" applyFill="1" applyBorder="1" applyAlignment="1" applyProtection="1">
      <alignment horizontal="center"/>
      <protection/>
    </xf>
    <xf numFmtId="188" fontId="0" fillId="33" borderId="59" xfId="0" applyNumberFormat="1" applyFill="1" applyBorder="1" applyAlignment="1" applyProtection="1">
      <alignment horizontal="center"/>
      <protection/>
    </xf>
    <xf numFmtId="188" fontId="0" fillId="33" borderId="60" xfId="0" applyNumberFormat="1" applyFill="1" applyBorder="1" applyAlignment="1" applyProtection="1">
      <alignment horizontal="center"/>
      <protection/>
    </xf>
    <xf numFmtId="173" fontId="0" fillId="33" borderId="27" xfId="0" applyNumberFormat="1" applyFill="1" applyBorder="1" applyAlignment="1" applyProtection="1">
      <alignment horizontal="center"/>
      <protection/>
    </xf>
    <xf numFmtId="173" fontId="0" fillId="33" borderId="13" xfId="0" applyNumberFormat="1" applyFill="1" applyBorder="1" applyAlignment="1" applyProtection="1">
      <alignment horizontal="center"/>
      <protection/>
    </xf>
    <xf numFmtId="175" fontId="0" fillId="33" borderId="21" xfId="0" applyNumberFormat="1" applyFill="1" applyBorder="1" applyAlignment="1" applyProtection="1">
      <alignment horizontal="center" wrapText="1"/>
      <protection/>
    </xf>
    <xf numFmtId="175" fontId="0" fillId="33" borderId="22" xfId="0" applyNumberFormat="1" applyFill="1" applyBorder="1" applyAlignment="1" applyProtection="1">
      <alignment horizontal="center" wrapText="1"/>
      <protection/>
    </xf>
    <xf numFmtId="173" fontId="0" fillId="33" borderId="28" xfId="0" applyNumberFormat="1" applyFill="1" applyBorder="1" applyAlignment="1" applyProtection="1">
      <alignment horizontal="center"/>
      <protection/>
    </xf>
    <xf numFmtId="175" fontId="0" fillId="33" borderId="27" xfId="0" applyNumberFormat="1" applyFill="1" applyBorder="1" applyAlignment="1" applyProtection="1">
      <alignment horizontal="center"/>
      <protection/>
    </xf>
    <xf numFmtId="175" fontId="0" fillId="33" borderId="13" xfId="0" applyNumberFormat="1" applyFill="1" applyBorder="1" applyAlignment="1" applyProtection="1">
      <alignment horizontal="center"/>
      <protection/>
    </xf>
    <xf numFmtId="173" fontId="0" fillId="33" borderId="61" xfId="0" applyNumberFormat="1" applyFill="1" applyBorder="1" applyAlignment="1" applyProtection="1">
      <alignment horizontal="center"/>
      <protection/>
    </xf>
    <xf numFmtId="3" fontId="0" fillId="33" borderId="21" xfId="0" applyNumberFormat="1" applyFill="1" applyBorder="1" applyAlignment="1" applyProtection="1">
      <alignment horizontal="center"/>
      <protection/>
    </xf>
    <xf numFmtId="3" fontId="0" fillId="33" borderId="22" xfId="0" applyNumberFormat="1" applyFill="1" applyBorder="1" applyAlignment="1" applyProtection="1">
      <alignment horizontal="center"/>
      <protection/>
    </xf>
    <xf numFmtId="1" fontId="0" fillId="33" borderId="54" xfId="0" applyNumberFormat="1" applyFont="1" applyFill="1" applyBorder="1" applyAlignment="1" applyProtection="1">
      <alignment horizontal="center"/>
      <protection/>
    </xf>
    <xf numFmtId="1" fontId="0" fillId="33" borderId="58" xfId="0" applyNumberFormat="1" applyFont="1" applyFill="1" applyBorder="1" applyAlignment="1" applyProtection="1">
      <alignment horizontal="center"/>
      <protection/>
    </xf>
    <xf numFmtId="1" fontId="0" fillId="33" borderId="29" xfId="0" applyNumberFormat="1" applyFont="1" applyFill="1" applyBorder="1" applyAlignment="1" applyProtection="1">
      <alignment horizontal="center"/>
      <protection/>
    </xf>
    <xf numFmtId="1" fontId="0" fillId="33" borderId="30" xfId="0" applyNumberFormat="1" applyFont="1" applyFill="1" applyBorder="1" applyAlignment="1" applyProtection="1">
      <alignment horizontal="center"/>
      <protection/>
    </xf>
    <xf numFmtId="3" fontId="0" fillId="33" borderId="54" xfId="0" applyNumberFormat="1" applyFill="1" applyBorder="1" applyAlignment="1" applyProtection="1">
      <alignment horizontal="center"/>
      <protection/>
    </xf>
    <xf numFmtId="3" fontId="0" fillId="33" borderId="55" xfId="0" applyNumberFormat="1" applyFill="1" applyBorder="1" applyAlignment="1" applyProtection="1">
      <alignment horizontal="center"/>
      <protection/>
    </xf>
    <xf numFmtId="3" fontId="0" fillId="33" borderId="56" xfId="0" applyNumberFormat="1" applyFill="1" applyBorder="1" applyAlignment="1" applyProtection="1">
      <alignment horizontal="center"/>
      <protection/>
    </xf>
    <xf numFmtId="173" fontId="0" fillId="33" borderId="21" xfId="0" applyNumberFormat="1" applyFill="1" applyBorder="1" applyAlignment="1" applyProtection="1">
      <alignment horizontal="center"/>
      <protection/>
    </xf>
    <xf numFmtId="173" fontId="0" fillId="33" borderId="22" xfId="0" applyNumberFormat="1" applyFill="1" applyBorder="1" applyAlignment="1" applyProtection="1">
      <alignment horizontal="center"/>
      <protection/>
    </xf>
    <xf numFmtId="173" fontId="0" fillId="33" borderId="27" xfId="0" applyNumberFormat="1" applyFont="1" applyFill="1" applyBorder="1" applyAlignment="1" applyProtection="1">
      <alignment horizontal="center"/>
      <protection/>
    </xf>
    <xf numFmtId="173" fontId="0" fillId="33" borderId="13" xfId="0" applyNumberFormat="1" applyFont="1" applyFill="1" applyBorder="1" applyAlignment="1" applyProtection="1">
      <alignment horizontal="center"/>
      <protection/>
    </xf>
    <xf numFmtId="3" fontId="0" fillId="33" borderId="29" xfId="0" applyNumberFormat="1" applyFill="1" applyBorder="1" applyAlignment="1" applyProtection="1">
      <alignment horizontal="center"/>
      <protection/>
    </xf>
    <xf numFmtId="3" fontId="0" fillId="33" borderId="59" xfId="0" applyNumberFormat="1" applyFill="1" applyBorder="1" applyAlignment="1" applyProtection="1">
      <alignment horizontal="center"/>
      <protection/>
    </xf>
    <xf numFmtId="3" fontId="0" fillId="33" borderId="60" xfId="0" applyNumberFormat="1" applyFill="1" applyBorder="1" applyAlignment="1" applyProtection="1">
      <alignment horizontal="center"/>
      <protection/>
    </xf>
    <xf numFmtId="1" fontId="0" fillId="33" borderId="54" xfId="0" applyNumberFormat="1" applyFill="1" applyBorder="1" applyAlignment="1" applyProtection="1">
      <alignment horizontal="center"/>
      <protection/>
    </xf>
    <xf numFmtId="1" fontId="0" fillId="33" borderId="58" xfId="0" applyNumberFormat="1" applyFill="1" applyBorder="1" applyAlignment="1" applyProtection="1">
      <alignment horizontal="center"/>
      <protection/>
    </xf>
    <xf numFmtId="1" fontId="0" fillId="33" borderId="29" xfId="0" applyNumberFormat="1" applyFill="1" applyBorder="1" applyAlignment="1" applyProtection="1">
      <alignment horizontal="center"/>
      <protection/>
    </xf>
    <xf numFmtId="1" fontId="0" fillId="33" borderId="30" xfId="0" applyNumberFormat="1" applyFill="1" applyBorder="1" applyAlignment="1" applyProtection="1">
      <alignment horizontal="center"/>
      <protection/>
    </xf>
    <xf numFmtId="222" fontId="0" fillId="33" borderId="54" xfId="0" applyNumberFormat="1" applyFill="1" applyBorder="1" applyAlignment="1" applyProtection="1">
      <alignment horizontal="center"/>
      <protection/>
    </xf>
    <xf numFmtId="222" fontId="0" fillId="33" borderId="58" xfId="0" applyNumberFormat="1" applyFill="1" applyBorder="1" applyAlignment="1" applyProtection="1">
      <alignment horizontal="center"/>
      <protection/>
    </xf>
    <xf numFmtId="184" fontId="0" fillId="33" borderId="29" xfId="0" applyNumberFormat="1" applyFill="1" applyBorder="1" applyAlignment="1" applyProtection="1">
      <alignment horizontal="center"/>
      <protection/>
    </xf>
    <xf numFmtId="184" fontId="0" fillId="33" borderId="59" xfId="0" applyNumberFormat="1" applyFill="1" applyBorder="1" applyAlignment="1" applyProtection="1">
      <alignment horizontal="center"/>
      <protection/>
    </xf>
    <xf numFmtId="184" fontId="0" fillId="33" borderId="60" xfId="0" applyNumberFormat="1" applyFill="1" applyBorder="1" applyAlignment="1" applyProtection="1">
      <alignment horizontal="center"/>
      <protection/>
    </xf>
    <xf numFmtId="2" fontId="0" fillId="0" borderId="62" xfId="0" applyNumberFormat="1" applyFill="1" applyBorder="1" applyAlignment="1" applyProtection="1">
      <alignment horizontal="center"/>
      <protection/>
    </xf>
    <xf numFmtId="175" fontId="0" fillId="0" borderId="62" xfId="0" applyNumberFormat="1" applyFill="1" applyBorder="1" applyAlignment="1" applyProtection="1">
      <alignment horizontal="center"/>
      <protection/>
    </xf>
    <xf numFmtId="3" fontId="0" fillId="0" borderId="62" xfId="0" applyNumberFormat="1" applyFill="1" applyBorder="1" applyAlignment="1" applyProtection="1">
      <alignment horizontal="center"/>
      <protection/>
    </xf>
    <xf numFmtId="3" fontId="0" fillId="0" borderId="50" xfId="0" applyNumberFormat="1" applyFill="1" applyBorder="1" applyAlignment="1" applyProtection="1">
      <alignment horizontal="center"/>
      <protection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0" fontId="16" fillId="0" borderId="47" xfId="0" applyFont="1" applyFill="1" applyBorder="1" applyAlignment="1" applyProtection="1">
      <alignment horizontal="center" vertical="center" wrapText="1"/>
      <protection/>
    </xf>
    <xf numFmtId="0" fontId="16" fillId="0" borderId="63" xfId="0" applyFont="1" applyFill="1" applyBorder="1" applyAlignment="1" applyProtection="1">
      <alignment horizontal="center" vertical="center" wrapText="1"/>
      <protection/>
    </xf>
    <xf numFmtId="0" fontId="16" fillId="0" borderId="37" xfId="0" applyFont="1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/>
      <protection/>
    </xf>
    <xf numFmtId="0" fontId="16" fillId="0" borderId="46" xfId="0" applyFont="1" applyFill="1" applyBorder="1" applyAlignment="1" applyProtection="1">
      <alignment horizontal="center" vertical="center" wrapText="1"/>
      <protection/>
    </xf>
    <xf numFmtId="0" fontId="16" fillId="0" borderId="36" xfId="0" applyFont="1" applyFill="1" applyBorder="1" applyAlignment="1" applyProtection="1">
      <alignment horizontal="center" vertical="center" wrapText="1"/>
      <protection/>
    </xf>
    <xf numFmtId="173" fontId="0" fillId="33" borderId="27" xfId="0" applyNumberFormat="1" applyFont="1" applyFill="1" applyBorder="1" applyAlignment="1" applyProtection="1">
      <alignment horizontal="center" vertical="center"/>
      <protection/>
    </xf>
    <xf numFmtId="173" fontId="0" fillId="33" borderId="13" xfId="0" applyNumberFormat="1" applyFont="1" applyFill="1" applyBorder="1" applyAlignment="1" applyProtection="1">
      <alignment horizontal="center" vertical="center"/>
      <protection/>
    </xf>
    <xf numFmtId="173" fontId="0" fillId="33" borderId="27" xfId="0" applyNumberFormat="1" applyFill="1" applyBorder="1" applyAlignment="1" applyProtection="1">
      <alignment horizontal="center" vertical="center"/>
      <protection/>
    </xf>
    <xf numFmtId="173" fontId="0" fillId="33" borderId="13" xfId="0" applyNumberForma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 locked="0"/>
    </xf>
    <xf numFmtId="3" fontId="0" fillId="33" borderId="27" xfId="0" applyNumberFormat="1" applyFont="1" applyFill="1" applyBorder="1" applyAlignment="1" applyProtection="1">
      <alignment horizontal="center" vertical="center"/>
      <protection/>
    </xf>
    <xf numFmtId="3" fontId="0" fillId="33" borderId="13" xfId="0" applyNumberFormat="1" applyFont="1" applyFill="1" applyBorder="1" applyAlignment="1" applyProtection="1">
      <alignment horizontal="center" vertical="center"/>
      <protection/>
    </xf>
    <xf numFmtId="175" fontId="0" fillId="33" borderId="27" xfId="0" applyNumberFormat="1" applyFill="1" applyBorder="1" applyAlignment="1" applyProtection="1">
      <alignment horizontal="center" vertical="center"/>
      <protection/>
    </xf>
    <xf numFmtId="175" fontId="0" fillId="33" borderId="13" xfId="0" applyNumberFormat="1" applyFill="1" applyBorder="1" applyAlignment="1" applyProtection="1">
      <alignment horizontal="center" vertical="center"/>
      <protection/>
    </xf>
    <xf numFmtId="0" fontId="7" fillId="33" borderId="64" xfId="0" applyFont="1" applyFill="1" applyBorder="1" applyAlignment="1" applyProtection="1">
      <alignment horizontal="center"/>
      <protection/>
    </xf>
    <xf numFmtId="0" fontId="7" fillId="33" borderId="65" xfId="0" applyFont="1" applyFill="1" applyBorder="1" applyAlignment="1" applyProtection="1">
      <alignment horizontal="center"/>
      <protection/>
    </xf>
    <xf numFmtId="0" fontId="7" fillId="33" borderId="66" xfId="0" applyFont="1" applyFill="1" applyBorder="1" applyAlignment="1" applyProtection="1">
      <alignment horizontal="center"/>
      <protection/>
    </xf>
    <xf numFmtId="3" fontId="0" fillId="33" borderId="29" xfId="0" applyNumberFormat="1" applyFill="1" applyBorder="1" applyAlignment="1" applyProtection="1">
      <alignment horizontal="center" vertical="center"/>
      <protection/>
    </xf>
    <xf numFmtId="3" fontId="0" fillId="33" borderId="30" xfId="0" applyNumberFormat="1" applyFill="1" applyBorder="1" applyAlignment="1" applyProtection="1">
      <alignment horizontal="center" vertical="center"/>
      <protection/>
    </xf>
    <xf numFmtId="175" fontId="0" fillId="33" borderId="29" xfId="0" applyNumberFormat="1" applyFill="1" applyBorder="1" applyAlignment="1" applyProtection="1">
      <alignment horizontal="center" vertical="center"/>
      <protection/>
    </xf>
    <xf numFmtId="175" fontId="0" fillId="33" borderId="30" xfId="0" applyNumberFormat="1" applyFill="1" applyBorder="1" applyAlignment="1" applyProtection="1">
      <alignment horizontal="center" vertical="center"/>
      <protection/>
    </xf>
    <xf numFmtId="3" fontId="0" fillId="33" borderId="27" xfId="0" applyNumberFormat="1" applyFill="1" applyBorder="1" applyAlignment="1" applyProtection="1">
      <alignment horizontal="center" vertical="center"/>
      <protection/>
    </xf>
    <xf numFmtId="3" fontId="0" fillId="33" borderId="13" xfId="0" applyNumberForma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isbank.com.tr/ygm/POlogo2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36</xdr:row>
      <xdr:rowOff>0</xdr:rowOff>
    </xdr:from>
    <xdr:to>
      <xdr:col>4</xdr:col>
      <xdr:colOff>0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 flipH="1">
          <a:off x="123825" y="1752600"/>
          <a:ext cx="1485900" cy="1143000"/>
        </a:xfrm>
        <a:prstGeom prst="flowChartDelay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9525</xdr:rowOff>
    </xdr:from>
    <xdr:to>
      <xdr:col>1</xdr:col>
      <xdr:colOff>342900</xdr:colOff>
      <xdr:row>29</xdr:row>
      <xdr:rowOff>133350</xdr:rowOff>
    </xdr:to>
    <xdr:pic>
      <xdr:nvPicPr>
        <xdr:cNvPr id="2" name="Picture 7" descr="http://www.isbank.com.tr/ygm/POlogo2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" y="9525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1042"/>
  <sheetViews>
    <sheetView showGridLines="0" tabSelected="1" zoomScaleSheetLayoutView="100" workbookViewId="0" topLeftCell="A28">
      <selection activeCell="D77" sqref="D77"/>
    </sheetView>
  </sheetViews>
  <sheetFormatPr defaultColWidth="9.140625" defaultRowHeight="12.75"/>
  <cols>
    <col min="1" max="1" width="5.7109375" style="34" customWidth="1"/>
    <col min="2" max="2" width="5.140625" style="34" customWidth="1"/>
    <col min="3" max="3" width="5.7109375" style="34" customWidth="1"/>
    <col min="4" max="4" width="7.57421875" style="34" customWidth="1"/>
    <col min="5" max="6" width="5.7109375" style="34" customWidth="1"/>
    <col min="7" max="7" width="6.8515625" style="34" customWidth="1"/>
    <col min="8" max="8" width="12.57421875" style="34" customWidth="1"/>
    <col min="9" max="9" width="9.8515625" style="34" customWidth="1"/>
    <col min="10" max="10" width="5.7109375" style="34" customWidth="1"/>
    <col min="11" max="11" width="6.140625" style="34" bestFit="1" customWidth="1"/>
    <col min="12" max="12" width="20.140625" style="34" bestFit="1" customWidth="1"/>
    <col min="13" max="13" width="5.7109375" style="34" customWidth="1"/>
    <col min="14" max="14" width="17.57421875" style="34" customWidth="1"/>
    <col min="15" max="15" width="11.7109375" style="34" customWidth="1"/>
    <col min="16" max="16" width="5.421875" style="34" customWidth="1"/>
    <col min="17" max="17" width="5.8515625" style="34" customWidth="1"/>
    <col min="18" max="18" width="7.421875" style="34" customWidth="1"/>
    <col min="19" max="19" width="6.421875" style="34" customWidth="1"/>
    <col min="20" max="20" width="10.28125" style="34" customWidth="1"/>
    <col min="21" max="21" width="9.7109375" style="82" customWidth="1"/>
    <col min="22" max="22" width="4.421875" style="34" customWidth="1"/>
    <col min="23" max="24" width="7.8515625" style="34" customWidth="1"/>
    <col min="25" max="39" width="7.7109375" style="34" customWidth="1"/>
    <col min="40" max="42" width="6.7109375" style="34" customWidth="1"/>
    <col min="43" max="43" width="7.140625" style="34" customWidth="1"/>
    <col min="44" max="44" width="7.28125" style="34" customWidth="1"/>
    <col min="45" max="45" width="8.00390625" style="34" customWidth="1"/>
    <col min="46" max="46" width="6.57421875" style="34" customWidth="1"/>
    <col min="47" max="53" width="9.140625" style="34" customWidth="1"/>
    <col min="54" max="54" width="9.57421875" style="34" customWidth="1"/>
    <col min="55" max="55" width="12.421875" style="34" bestFit="1" customWidth="1"/>
    <col min="56" max="58" width="8.7109375" style="34" customWidth="1"/>
    <col min="59" max="59" width="11.00390625" style="34" customWidth="1"/>
    <col min="60" max="60" width="8.7109375" style="34" customWidth="1"/>
    <col min="61" max="61" width="10.421875" style="34" customWidth="1"/>
    <col min="62" max="64" width="8.7109375" style="34" customWidth="1"/>
    <col min="65" max="65" width="10.28125" style="34" customWidth="1"/>
    <col min="66" max="66" width="8.7109375" style="34" customWidth="1"/>
    <col min="67" max="67" width="10.00390625" style="34" customWidth="1"/>
    <col min="68" max="70" width="8.7109375" style="34" customWidth="1"/>
    <col min="71" max="71" width="10.00390625" style="34" customWidth="1"/>
    <col min="72" max="72" width="8.7109375" style="34" customWidth="1"/>
    <col min="73" max="73" width="10.421875" style="34" customWidth="1"/>
    <col min="74" max="76" width="8.7109375" style="34" customWidth="1"/>
    <col min="77" max="77" width="10.7109375" style="34" customWidth="1"/>
    <col min="78" max="78" width="8.7109375" style="34" customWidth="1"/>
    <col min="79" max="79" width="12.00390625" style="34" customWidth="1"/>
    <col min="80" max="82" width="8.7109375" style="34" customWidth="1"/>
    <col min="83" max="83" width="12.00390625" style="34" customWidth="1"/>
    <col min="84" max="89" width="8.7109375" style="34" customWidth="1"/>
    <col min="90" max="90" width="9.140625" style="34" customWidth="1"/>
    <col min="91" max="91" width="11.8515625" style="34" bestFit="1" customWidth="1"/>
    <col min="92" max="92" width="9.140625" style="34" customWidth="1"/>
    <col min="93" max="93" width="15.8515625" style="34" bestFit="1" customWidth="1"/>
    <col min="94" max="94" width="9.140625" style="34" customWidth="1"/>
    <col min="95" max="95" width="15.8515625" style="34" bestFit="1" customWidth="1"/>
    <col min="96" max="96" width="9.140625" style="34" customWidth="1"/>
    <col min="97" max="97" width="15.8515625" style="34" bestFit="1" customWidth="1"/>
    <col min="98" max="98" width="9.140625" style="34" customWidth="1"/>
    <col min="99" max="99" width="15.8515625" style="34" bestFit="1" customWidth="1"/>
    <col min="100" max="100" width="9.140625" style="34" customWidth="1"/>
    <col min="101" max="101" width="15.8515625" style="34" bestFit="1" customWidth="1"/>
    <col min="102" max="102" width="9.140625" style="34" customWidth="1"/>
    <col min="103" max="103" width="15.8515625" style="34" bestFit="1" customWidth="1"/>
    <col min="104" max="104" width="9.140625" style="34" customWidth="1"/>
    <col min="105" max="105" width="15.8515625" style="34" bestFit="1" customWidth="1"/>
    <col min="106" max="106" width="9.140625" style="34" customWidth="1"/>
    <col min="107" max="107" width="15.8515625" style="34" bestFit="1" customWidth="1"/>
    <col min="108" max="108" width="9.140625" style="34" customWidth="1"/>
    <col min="109" max="109" width="15.8515625" style="34" bestFit="1" customWidth="1"/>
    <col min="110" max="110" width="9.140625" style="34" customWidth="1"/>
    <col min="111" max="111" width="15.8515625" style="34" bestFit="1" customWidth="1"/>
    <col min="112" max="112" width="9.140625" style="34" customWidth="1"/>
    <col min="113" max="113" width="15.8515625" style="34" bestFit="1" customWidth="1"/>
    <col min="114" max="114" width="9.140625" style="34" customWidth="1"/>
    <col min="115" max="115" width="15.8515625" style="34" bestFit="1" customWidth="1"/>
    <col min="116" max="116" width="9.140625" style="34" customWidth="1"/>
    <col min="117" max="117" width="15.8515625" style="34" bestFit="1" customWidth="1"/>
    <col min="118" max="118" width="9.140625" style="34" customWidth="1"/>
    <col min="119" max="119" width="16.00390625" style="34" bestFit="1" customWidth="1"/>
    <col min="120" max="120" width="9.28125" style="34" bestFit="1" customWidth="1"/>
    <col min="121" max="121" width="16.00390625" style="34" bestFit="1" customWidth="1"/>
    <col min="122" max="122" width="9.140625" style="34" customWidth="1"/>
    <col min="123" max="123" width="15.8515625" style="34" bestFit="1" customWidth="1"/>
    <col min="124" max="124" width="9.140625" style="34" customWidth="1"/>
    <col min="125" max="125" width="15.8515625" style="34" bestFit="1" customWidth="1"/>
    <col min="126" max="128" width="9.28125" style="34" bestFit="1" customWidth="1"/>
    <col min="129" max="129" width="9.8515625" style="34" bestFit="1" customWidth="1"/>
    <col min="130" max="130" width="9.28125" style="34" bestFit="1" customWidth="1"/>
    <col min="131" max="131" width="9.140625" style="34" customWidth="1"/>
    <col min="132" max="134" width="9.8515625" style="34" bestFit="1" customWidth="1"/>
    <col min="135" max="135" width="9.28125" style="34" bestFit="1" customWidth="1"/>
    <col min="136" max="136" width="11.00390625" style="34" bestFit="1" customWidth="1"/>
    <col min="137" max="16384" width="9.140625" style="34" customWidth="1"/>
  </cols>
  <sheetData>
    <row r="1" spans="1:158" ht="71.25" customHeight="1" hidden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  <c r="U1" s="27"/>
      <c r="V1" s="27"/>
      <c r="W1" s="27"/>
      <c r="X1" s="28"/>
      <c r="Y1" s="28"/>
      <c r="Z1" s="29"/>
      <c r="AA1" s="29"/>
      <c r="AB1" s="29"/>
      <c r="AC1" s="29"/>
      <c r="AD1" s="29"/>
      <c r="AE1" s="29"/>
      <c r="AF1" s="29"/>
      <c r="AG1" s="30"/>
      <c r="AH1" s="31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3"/>
      <c r="BJ1" s="32"/>
      <c r="BK1" s="33"/>
      <c r="BL1" s="32"/>
      <c r="BM1" s="33"/>
      <c r="BN1" s="32"/>
      <c r="BO1" s="33"/>
      <c r="BP1" s="33"/>
      <c r="BQ1" s="33"/>
      <c r="BR1" s="32"/>
      <c r="BS1" s="33"/>
      <c r="BT1" s="32"/>
      <c r="BU1" s="33"/>
      <c r="BV1" s="32"/>
      <c r="BW1" s="33"/>
      <c r="BX1" s="32"/>
      <c r="BY1" s="33"/>
      <c r="BZ1" s="32"/>
      <c r="CA1" s="33"/>
      <c r="CB1" s="32"/>
      <c r="CC1" s="33"/>
      <c r="CD1" s="32"/>
      <c r="CE1" s="33"/>
      <c r="CF1" s="32"/>
      <c r="CG1" s="33"/>
      <c r="CH1" s="32"/>
      <c r="CI1" s="33"/>
      <c r="CJ1" s="32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</row>
    <row r="2" spans="1:158" s="35" customFormat="1" ht="15" customHeight="1" hidden="1">
      <c r="A2" s="155" t="s">
        <v>0</v>
      </c>
      <c r="B2" s="123"/>
      <c r="C2" s="155" t="s">
        <v>1</v>
      </c>
      <c r="D2" s="155"/>
      <c r="E2" s="155" t="s">
        <v>2</v>
      </c>
      <c r="F2" s="155"/>
      <c r="G2" s="26"/>
      <c r="H2" s="26" t="s">
        <v>3</v>
      </c>
      <c r="I2" s="155" t="s">
        <v>4</v>
      </c>
      <c r="J2" s="155"/>
      <c r="K2" s="26" t="s">
        <v>5</v>
      </c>
      <c r="L2" s="153" t="s">
        <v>6</v>
      </c>
      <c r="M2" s="154"/>
      <c r="N2" s="26"/>
      <c r="O2" s="36"/>
      <c r="P2" s="36"/>
      <c r="Q2" s="36"/>
      <c r="R2" s="36"/>
      <c r="S2" s="36"/>
      <c r="T2" s="37"/>
      <c r="U2" s="27"/>
      <c r="V2" s="37"/>
      <c r="W2" s="37"/>
      <c r="X2" s="38"/>
      <c r="Y2" s="38"/>
      <c r="Z2" s="38"/>
      <c r="AA2" s="38"/>
      <c r="AB2" s="38"/>
      <c r="AC2" s="38"/>
      <c r="AD2" s="38"/>
      <c r="AE2" s="38"/>
      <c r="AF2" s="39"/>
      <c r="AG2" s="39"/>
      <c r="AH2" s="40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2"/>
      <c r="BJ2" s="41"/>
      <c r="BK2" s="42"/>
      <c r="BL2" s="41"/>
      <c r="BM2" s="42"/>
      <c r="BN2" s="41"/>
      <c r="BO2" s="42"/>
      <c r="BP2" s="42"/>
      <c r="BQ2" s="42"/>
      <c r="BR2" s="41"/>
      <c r="BS2" s="42"/>
      <c r="BT2" s="41"/>
      <c r="BU2" s="42"/>
      <c r="BV2" s="41"/>
      <c r="BW2" s="42"/>
      <c r="BX2" s="41"/>
      <c r="BY2" s="42"/>
      <c r="BZ2" s="41"/>
      <c r="CA2" s="42"/>
      <c r="CB2" s="41"/>
      <c r="CC2" s="42"/>
      <c r="CD2" s="41"/>
      <c r="CE2" s="42"/>
      <c r="CF2" s="41"/>
      <c r="CG2" s="42"/>
      <c r="CH2" s="41"/>
      <c r="CI2" s="42"/>
      <c r="CJ2" s="41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</row>
    <row r="3" spans="1:158" ht="15" customHeight="1" hidden="1">
      <c r="A3" s="156" t="e">
        <f aca="true" t="shared" si="0" ref="A3:A20">TRUNC(I3*E3)</f>
        <v>#VALUE!</v>
      </c>
      <c r="B3" s="137"/>
      <c r="C3" s="157">
        <f aca="true" t="shared" si="1" ref="C3:C17">J46</f>
        <v>0</v>
      </c>
      <c r="D3" s="137"/>
      <c r="E3" s="157" t="e">
        <f aca="true" t="shared" si="2" ref="E3:E17">J46*L3</f>
        <v>#VALUE!</v>
      </c>
      <c r="F3" s="137"/>
      <c r="G3" s="136" t="e">
        <f aca="true" t="shared" si="3" ref="G3:G20">I3-0.0011</f>
        <v>#VALUE!</v>
      </c>
      <c r="H3" s="137"/>
      <c r="I3" s="136" t="str">
        <f aca="true" t="shared" si="4" ref="I3:I18">U46</f>
        <v> </v>
      </c>
      <c r="J3" s="136"/>
      <c r="K3" s="43">
        <f aca="true" t="shared" si="5" ref="K3:K17">L46</f>
        <v>0</v>
      </c>
      <c r="L3" s="136" t="e">
        <f aca="true" t="shared" si="6" ref="L3:L20">U3</f>
        <v>#VALUE!</v>
      </c>
      <c r="M3" s="137"/>
      <c r="O3" s="44" t="e">
        <f aca="true" t="shared" si="7" ref="O3:O26">TRUNC(500*I3+0.5)/500</f>
        <v>#VALUE!</v>
      </c>
      <c r="P3" s="45">
        <f aca="true" t="shared" si="8" ref="P3:P26">TRUNC(4*K3+0.5)/4</f>
        <v>0</v>
      </c>
      <c r="Q3" s="45">
        <f aca="true" t="shared" si="9" ref="Q3:Q26">P3-15</f>
        <v>-15</v>
      </c>
      <c r="R3" s="46" t="e">
        <f aca="true" t="shared" si="10" ref="R3:R26">O3*1000</f>
        <v>#VALUE!</v>
      </c>
      <c r="S3" s="46"/>
      <c r="T3" s="47" t="e">
        <f aca="true" t="shared" si="11" ref="T3:T26">(+V3+W3*R3)/(R3*R3)</f>
        <v>#VALUE!</v>
      </c>
      <c r="U3" s="48" t="e">
        <f aca="true" t="shared" si="12" ref="U3:U26">TRUNC(EXP(-T3*Q3*(1+0.8*Q3*T3))*10000+0.5)/10000</f>
        <v>#VALUE!</v>
      </c>
      <c r="V3" s="49" t="e">
        <f aca="true" t="shared" si="13" ref="V3:V26">IF(R3&gt;779,IF(R3&gt;839,186.9696,594.5418),346.4228)</f>
        <v>#VALUE!</v>
      </c>
      <c r="W3" s="49" t="e">
        <f aca="true" t="shared" si="14" ref="W3:W26">IF(R3&gt;779,IF(R3&gt;839,0.4862,0),0.4388)</f>
        <v>#VALUE!</v>
      </c>
      <c r="X3" s="29"/>
      <c r="Y3" s="29"/>
      <c r="Z3" s="29"/>
      <c r="AA3" s="29"/>
      <c r="AB3" s="29"/>
      <c r="AC3" s="29"/>
      <c r="AD3" s="29"/>
      <c r="AE3" s="29"/>
      <c r="AF3" s="39"/>
      <c r="AG3" s="39"/>
      <c r="AH3" s="31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3"/>
      <c r="BJ3" s="32"/>
      <c r="BK3" s="33"/>
      <c r="BL3" s="32"/>
      <c r="BM3" s="33"/>
      <c r="BN3" s="32"/>
      <c r="BO3" s="33"/>
      <c r="BP3" s="33"/>
      <c r="BQ3" s="33"/>
      <c r="BR3" s="32"/>
      <c r="BS3" s="33"/>
      <c r="BT3" s="32"/>
      <c r="BU3" s="33"/>
      <c r="BV3" s="32"/>
      <c r="BW3" s="33"/>
      <c r="BX3" s="32"/>
      <c r="BY3" s="33"/>
      <c r="BZ3" s="32"/>
      <c r="CA3" s="33"/>
      <c r="CB3" s="32"/>
      <c r="CC3" s="33"/>
      <c r="CD3" s="32"/>
      <c r="CE3" s="33"/>
      <c r="CF3" s="32"/>
      <c r="CG3" s="33"/>
      <c r="CH3" s="32"/>
      <c r="CI3" s="33"/>
      <c r="CJ3" s="32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</row>
    <row r="4" spans="1:158" ht="15" customHeight="1" hidden="1">
      <c r="A4" s="156" t="e">
        <f t="shared" si="0"/>
        <v>#VALUE!</v>
      </c>
      <c r="B4" s="137"/>
      <c r="C4" s="157">
        <f t="shared" si="1"/>
        <v>0</v>
      </c>
      <c r="D4" s="137"/>
      <c r="E4" s="157" t="e">
        <f t="shared" si="2"/>
        <v>#VALUE!</v>
      </c>
      <c r="F4" s="137"/>
      <c r="G4" s="136" t="e">
        <f t="shared" si="3"/>
        <v>#VALUE!</v>
      </c>
      <c r="H4" s="137"/>
      <c r="I4" s="136" t="str">
        <f t="shared" si="4"/>
        <v> </v>
      </c>
      <c r="J4" s="136"/>
      <c r="K4" s="43">
        <f t="shared" si="5"/>
        <v>0</v>
      </c>
      <c r="L4" s="136" t="e">
        <f t="shared" si="6"/>
        <v>#VALUE!</v>
      </c>
      <c r="M4" s="137"/>
      <c r="O4" s="44" t="e">
        <f t="shared" si="7"/>
        <v>#VALUE!</v>
      </c>
      <c r="P4" s="45">
        <f t="shared" si="8"/>
        <v>0</v>
      </c>
      <c r="Q4" s="45">
        <f t="shared" si="9"/>
        <v>-15</v>
      </c>
      <c r="R4" s="46" t="e">
        <f t="shared" si="10"/>
        <v>#VALUE!</v>
      </c>
      <c r="S4" s="46"/>
      <c r="T4" s="47" t="e">
        <f t="shared" si="11"/>
        <v>#VALUE!</v>
      </c>
      <c r="U4" s="48" t="e">
        <f t="shared" si="12"/>
        <v>#VALUE!</v>
      </c>
      <c r="V4" s="49" t="e">
        <f t="shared" si="13"/>
        <v>#VALUE!</v>
      </c>
      <c r="W4" s="49" t="e">
        <f t="shared" si="14"/>
        <v>#VALUE!</v>
      </c>
      <c r="X4" s="29"/>
      <c r="Y4" s="29"/>
      <c r="Z4" s="29"/>
      <c r="AA4" s="29"/>
      <c r="AB4" s="29"/>
      <c r="AC4" s="29"/>
      <c r="AD4" s="29"/>
      <c r="AE4" s="29"/>
      <c r="AF4" s="39"/>
      <c r="AG4" s="39"/>
      <c r="AH4" s="31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3"/>
      <c r="BJ4" s="32"/>
      <c r="BK4" s="33"/>
      <c r="BL4" s="32"/>
      <c r="BM4" s="33"/>
      <c r="BN4" s="32"/>
      <c r="BO4" s="33"/>
      <c r="BP4" s="33"/>
      <c r="BQ4" s="33"/>
      <c r="BR4" s="32"/>
      <c r="BS4" s="33"/>
      <c r="BT4" s="32"/>
      <c r="BU4" s="33"/>
      <c r="BV4" s="32"/>
      <c r="BW4" s="33"/>
      <c r="BX4" s="32"/>
      <c r="BY4" s="33"/>
      <c r="BZ4" s="32"/>
      <c r="CA4" s="33"/>
      <c r="CB4" s="32"/>
      <c r="CC4" s="33"/>
      <c r="CD4" s="32"/>
      <c r="CE4" s="33"/>
      <c r="CF4" s="32"/>
      <c r="CG4" s="33"/>
      <c r="CH4" s="32"/>
      <c r="CI4" s="33"/>
      <c r="CJ4" s="32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</row>
    <row r="5" spans="1:158" ht="15" customHeight="1" hidden="1">
      <c r="A5" s="156" t="e">
        <f t="shared" si="0"/>
        <v>#VALUE!</v>
      </c>
      <c r="B5" s="137"/>
      <c r="C5" s="157">
        <f t="shared" si="1"/>
        <v>0</v>
      </c>
      <c r="D5" s="137"/>
      <c r="E5" s="157" t="e">
        <f t="shared" si="2"/>
        <v>#VALUE!</v>
      </c>
      <c r="F5" s="137"/>
      <c r="G5" s="136" t="e">
        <f t="shared" si="3"/>
        <v>#VALUE!</v>
      </c>
      <c r="H5" s="137"/>
      <c r="I5" s="136" t="str">
        <f t="shared" si="4"/>
        <v> </v>
      </c>
      <c r="J5" s="136"/>
      <c r="K5" s="43">
        <f t="shared" si="5"/>
        <v>0</v>
      </c>
      <c r="L5" s="136" t="e">
        <f t="shared" si="6"/>
        <v>#VALUE!</v>
      </c>
      <c r="M5" s="137"/>
      <c r="O5" s="44" t="e">
        <f t="shared" si="7"/>
        <v>#VALUE!</v>
      </c>
      <c r="P5" s="45">
        <f t="shared" si="8"/>
        <v>0</v>
      </c>
      <c r="Q5" s="45">
        <f t="shared" si="9"/>
        <v>-15</v>
      </c>
      <c r="R5" s="46" t="e">
        <f t="shared" si="10"/>
        <v>#VALUE!</v>
      </c>
      <c r="S5" s="46"/>
      <c r="T5" s="47" t="e">
        <f t="shared" si="11"/>
        <v>#VALUE!</v>
      </c>
      <c r="U5" s="48" t="e">
        <f t="shared" si="12"/>
        <v>#VALUE!</v>
      </c>
      <c r="V5" s="49" t="e">
        <f t="shared" si="13"/>
        <v>#VALUE!</v>
      </c>
      <c r="W5" s="49" t="e">
        <f t="shared" si="14"/>
        <v>#VALUE!</v>
      </c>
      <c r="X5" s="29"/>
      <c r="Y5" s="29"/>
      <c r="Z5" s="29"/>
      <c r="AA5" s="29"/>
      <c r="AB5" s="29"/>
      <c r="AC5" s="29"/>
      <c r="AD5" s="29"/>
      <c r="AE5" s="29"/>
      <c r="AF5" s="39"/>
      <c r="AG5" s="39"/>
      <c r="AH5" s="31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3"/>
      <c r="BJ5" s="32"/>
      <c r="BK5" s="33"/>
      <c r="BL5" s="32"/>
      <c r="BM5" s="33"/>
      <c r="BN5" s="32"/>
      <c r="BO5" s="33"/>
      <c r="BP5" s="33"/>
      <c r="BQ5" s="33"/>
      <c r="BR5" s="32"/>
      <c r="BS5" s="33"/>
      <c r="BT5" s="32"/>
      <c r="BU5" s="33"/>
      <c r="BV5" s="32"/>
      <c r="BW5" s="33"/>
      <c r="BX5" s="32"/>
      <c r="BY5" s="33"/>
      <c r="BZ5" s="32"/>
      <c r="CA5" s="33"/>
      <c r="CB5" s="32"/>
      <c r="CC5" s="33"/>
      <c r="CD5" s="32"/>
      <c r="CE5" s="33"/>
      <c r="CF5" s="32"/>
      <c r="CG5" s="33"/>
      <c r="CH5" s="32"/>
      <c r="CI5" s="33"/>
      <c r="CJ5" s="32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</row>
    <row r="6" spans="1:158" ht="15" customHeight="1" hidden="1">
      <c r="A6" s="156" t="e">
        <f t="shared" si="0"/>
        <v>#VALUE!</v>
      </c>
      <c r="B6" s="137"/>
      <c r="C6" s="157">
        <f t="shared" si="1"/>
        <v>0</v>
      </c>
      <c r="D6" s="137"/>
      <c r="E6" s="157" t="e">
        <f t="shared" si="2"/>
        <v>#VALUE!</v>
      </c>
      <c r="F6" s="137"/>
      <c r="G6" s="136" t="e">
        <f t="shared" si="3"/>
        <v>#VALUE!</v>
      </c>
      <c r="H6" s="137"/>
      <c r="I6" s="136" t="str">
        <f t="shared" si="4"/>
        <v> </v>
      </c>
      <c r="J6" s="136"/>
      <c r="K6" s="43">
        <f t="shared" si="5"/>
        <v>0</v>
      </c>
      <c r="L6" s="136" t="e">
        <f t="shared" si="6"/>
        <v>#VALUE!</v>
      </c>
      <c r="M6" s="137"/>
      <c r="O6" s="44" t="e">
        <f t="shared" si="7"/>
        <v>#VALUE!</v>
      </c>
      <c r="P6" s="45">
        <f t="shared" si="8"/>
        <v>0</v>
      </c>
      <c r="Q6" s="45">
        <f t="shared" si="9"/>
        <v>-15</v>
      </c>
      <c r="R6" s="46" t="e">
        <f t="shared" si="10"/>
        <v>#VALUE!</v>
      </c>
      <c r="S6" s="46"/>
      <c r="T6" s="47" t="e">
        <f t="shared" si="11"/>
        <v>#VALUE!</v>
      </c>
      <c r="U6" s="48" t="e">
        <f t="shared" si="12"/>
        <v>#VALUE!</v>
      </c>
      <c r="V6" s="49" t="e">
        <f t="shared" si="13"/>
        <v>#VALUE!</v>
      </c>
      <c r="W6" s="49" t="e">
        <f t="shared" si="14"/>
        <v>#VALUE!</v>
      </c>
      <c r="X6" s="29"/>
      <c r="Y6" s="29"/>
      <c r="Z6" s="29"/>
      <c r="AA6" s="29"/>
      <c r="AB6" s="29"/>
      <c r="AC6" s="29"/>
      <c r="AD6" s="29"/>
      <c r="AE6" s="29"/>
      <c r="AF6" s="39"/>
      <c r="AG6" s="39"/>
      <c r="AH6" s="31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3"/>
      <c r="BJ6" s="32"/>
      <c r="BK6" s="33"/>
      <c r="BL6" s="32"/>
      <c r="BM6" s="33"/>
      <c r="BN6" s="32"/>
      <c r="BO6" s="33"/>
      <c r="BP6" s="33"/>
      <c r="BQ6" s="33"/>
      <c r="BR6" s="32"/>
      <c r="BS6" s="33"/>
      <c r="BT6" s="32"/>
      <c r="BU6" s="33"/>
      <c r="BV6" s="32"/>
      <c r="BW6" s="33"/>
      <c r="BX6" s="32"/>
      <c r="BY6" s="33"/>
      <c r="BZ6" s="32"/>
      <c r="CA6" s="33"/>
      <c r="CB6" s="32"/>
      <c r="CC6" s="33"/>
      <c r="CD6" s="32"/>
      <c r="CE6" s="33"/>
      <c r="CF6" s="32"/>
      <c r="CG6" s="33"/>
      <c r="CH6" s="32"/>
      <c r="CI6" s="33"/>
      <c r="CJ6" s="32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</row>
    <row r="7" spans="1:158" ht="15" customHeight="1" hidden="1">
      <c r="A7" s="156" t="e">
        <f t="shared" si="0"/>
        <v>#VALUE!</v>
      </c>
      <c r="B7" s="137"/>
      <c r="C7" s="157">
        <f t="shared" si="1"/>
        <v>0</v>
      </c>
      <c r="D7" s="137"/>
      <c r="E7" s="157" t="e">
        <f t="shared" si="2"/>
        <v>#VALUE!</v>
      </c>
      <c r="F7" s="137"/>
      <c r="G7" s="136" t="e">
        <f t="shared" si="3"/>
        <v>#VALUE!</v>
      </c>
      <c r="H7" s="137"/>
      <c r="I7" s="136" t="str">
        <f t="shared" si="4"/>
        <v> </v>
      </c>
      <c r="J7" s="136"/>
      <c r="K7" s="43">
        <f t="shared" si="5"/>
        <v>0</v>
      </c>
      <c r="L7" s="136" t="e">
        <f t="shared" si="6"/>
        <v>#VALUE!</v>
      </c>
      <c r="M7" s="137"/>
      <c r="O7" s="44" t="e">
        <f t="shared" si="7"/>
        <v>#VALUE!</v>
      </c>
      <c r="P7" s="45">
        <f t="shared" si="8"/>
        <v>0</v>
      </c>
      <c r="Q7" s="45">
        <f t="shared" si="9"/>
        <v>-15</v>
      </c>
      <c r="R7" s="46" t="e">
        <f t="shared" si="10"/>
        <v>#VALUE!</v>
      </c>
      <c r="S7" s="46"/>
      <c r="T7" s="47" t="e">
        <f t="shared" si="11"/>
        <v>#VALUE!</v>
      </c>
      <c r="U7" s="48" t="e">
        <f t="shared" si="12"/>
        <v>#VALUE!</v>
      </c>
      <c r="V7" s="49" t="e">
        <f t="shared" si="13"/>
        <v>#VALUE!</v>
      </c>
      <c r="W7" s="49" t="e">
        <f t="shared" si="14"/>
        <v>#VALUE!</v>
      </c>
      <c r="X7" s="29"/>
      <c r="Y7" s="29"/>
      <c r="Z7" s="29"/>
      <c r="AA7" s="29"/>
      <c r="AB7" s="29"/>
      <c r="AC7" s="29"/>
      <c r="AD7" s="29"/>
      <c r="AE7" s="29"/>
      <c r="AF7" s="39"/>
      <c r="AG7" s="39"/>
      <c r="AH7" s="31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3"/>
      <c r="BJ7" s="32"/>
      <c r="BK7" s="33"/>
      <c r="BL7" s="32"/>
      <c r="BM7" s="33"/>
      <c r="BN7" s="32"/>
      <c r="BO7" s="33"/>
      <c r="BP7" s="33"/>
      <c r="BQ7" s="33"/>
      <c r="BR7" s="32"/>
      <c r="BS7" s="33"/>
      <c r="BT7" s="32"/>
      <c r="BU7" s="33"/>
      <c r="BV7" s="32"/>
      <c r="BW7" s="33"/>
      <c r="BX7" s="32"/>
      <c r="BY7" s="33"/>
      <c r="BZ7" s="32"/>
      <c r="CA7" s="33"/>
      <c r="CB7" s="32"/>
      <c r="CC7" s="33"/>
      <c r="CD7" s="32"/>
      <c r="CE7" s="33"/>
      <c r="CF7" s="32"/>
      <c r="CG7" s="33"/>
      <c r="CH7" s="32"/>
      <c r="CI7" s="33"/>
      <c r="CJ7" s="32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</row>
    <row r="8" spans="1:158" ht="15" customHeight="1" hidden="1">
      <c r="A8" s="156" t="e">
        <f t="shared" si="0"/>
        <v>#VALUE!</v>
      </c>
      <c r="B8" s="137"/>
      <c r="C8" s="157">
        <f t="shared" si="1"/>
        <v>0</v>
      </c>
      <c r="D8" s="137"/>
      <c r="E8" s="157" t="e">
        <f t="shared" si="2"/>
        <v>#VALUE!</v>
      </c>
      <c r="F8" s="137"/>
      <c r="G8" s="136" t="e">
        <f t="shared" si="3"/>
        <v>#VALUE!</v>
      </c>
      <c r="H8" s="137"/>
      <c r="I8" s="136" t="str">
        <f t="shared" si="4"/>
        <v> </v>
      </c>
      <c r="J8" s="136"/>
      <c r="K8" s="43">
        <f t="shared" si="5"/>
        <v>0</v>
      </c>
      <c r="L8" s="136" t="e">
        <f t="shared" si="6"/>
        <v>#VALUE!</v>
      </c>
      <c r="M8" s="137"/>
      <c r="O8" s="44" t="e">
        <f t="shared" si="7"/>
        <v>#VALUE!</v>
      </c>
      <c r="P8" s="45">
        <f t="shared" si="8"/>
        <v>0</v>
      </c>
      <c r="Q8" s="45">
        <f t="shared" si="9"/>
        <v>-15</v>
      </c>
      <c r="R8" s="46" t="e">
        <f t="shared" si="10"/>
        <v>#VALUE!</v>
      </c>
      <c r="S8" s="46"/>
      <c r="T8" s="47" t="e">
        <f t="shared" si="11"/>
        <v>#VALUE!</v>
      </c>
      <c r="U8" s="48" t="e">
        <f t="shared" si="12"/>
        <v>#VALUE!</v>
      </c>
      <c r="V8" s="49" t="e">
        <f t="shared" si="13"/>
        <v>#VALUE!</v>
      </c>
      <c r="W8" s="49" t="e">
        <f t="shared" si="14"/>
        <v>#VALUE!</v>
      </c>
      <c r="X8" s="29"/>
      <c r="Y8" s="29"/>
      <c r="Z8" s="29"/>
      <c r="AA8" s="29"/>
      <c r="AB8" s="29"/>
      <c r="AC8" s="29"/>
      <c r="AD8" s="29"/>
      <c r="AE8" s="29"/>
      <c r="AF8" s="39"/>
      <c r="AG8" s="39"/>
      <c r="AH8" s="31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3"/>
      <c r="BJ8" s="32"/>
      <c r="BK8" s="33"/>
      <c r="BL8" s="32"/>
      <c r="BM8" s="33"/>
      <c r="BN8" s="32"/>
      <c r="BO8" s="33"/>
      <c r="BP8" s="33"/>
      <c r="BQ8" s="33"/>
      <c r="BR8" s="32"/>
      <c r="BS8" s="33"/>
      <c r="BT8" s="32"/>
      <c r="BU8" s="33"/>
      <c r="BV8" s="32"/>
      <c r="BW8" s="33"/>
      <c r="BX8" s="32"/>
      <c r="BY8" s="33"/>
      <c r="BZ8" s="32"/>
      <c r="CA8" s="33"/>
      <c r="CB8" s="32"/>
      <c r="CC8" s="33"/>
      <c r="CD8" s="32"/>
      <c r="CE8" s="33"/>
      <c r="CF8" s="32"/>
      <c r="CG8" s="33"/>
      <c r="CH8" s="32"/>
      <c r="CI8" s="33"/>
      <c r="CJ8" s="32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</row>
    <row r="9" spans="1:158" ht="15" customHeight="1" hidden="1">
      <c r="A9" s="156" t="e">
        <f t="shared" si="0"/>
        <v>#VALUE!</v>
      </c>
      <c r="B9" s="137"/>
      <c r="C9" s="157">
        <f t="shared" si="1"/>
        <v>0</v>
      </c>
      <c r="D9" s="137"/>
      <c r="E9" s="157" t="e">
        <f t="shared" si="2"/>
        <v>#VALUE!</v>
      </c>
      <c r="F9" s="137"/>
      <c r="G9" s="136" t="e">
        <f t="shared" si="3"/>
        <v>#VALUE!</v>
      </c>
      <c r="H9" s="137"/>
      <c r="I9" s="136" t="str">
        <f t="shared" si="4"/>
        <v> </v>
      </c>
      <c r="J9" s="136"/>
      <c r="K9" s="43">
        <f t="shared" si="5"/>
        <v>0</v>
      </c>
      <c r="L9" s="136" t="e">
        <f t="shared" si="6"/>
        <v>#VALUE!</v>
      </c>
      <c r="M9" s="137"/>
      <c r="O9" s="44" t="e">
        <f t="shared" si="7"/>
        <v>#VALUE!</v>
      </c>
      <c r="P9" s="45">
        <f t="shared" si="8"/>
        <v>0</v>
      </c>
      <c r="Q9" s="45">
        <f t="shared" si="9"/>
        <v>-15</v>
      </c>
      <c r="R9" s="46" t="e">
        <f t="shared" si="10"/>
        <v>#VALUE!</v>
      </c>
      <c r="S9" s="46"/>
      <c r="T9" s="47" t="e">
        <f t="shared" si="11"/>
        <v>#VALUE!</v>
      </c>
      <c r="U9" s="48" t="e">
        <f t="shared" si="12"/>
        <v>#VALUE!</v>
      </c>
      <c r="V9" s="49" t="e">
        <f t="shared" si="13"/>
        <v>#VALUE!</v>
      </c>
      <c r="W9" s="49" t="e">
        <f t="shared" si="14"/>
        <v>#VALUE!</v>
      </c>
      <c r="X9" s="29"/>
      <c r="Y9" s="29"/>
      <c r="Z9" s="29"/>
      <c r="AA9" s="29"/>
      <c r="AB9" s="29"/>
      <c r="AC9" s="29"/>
      <c r="AD9" s="29"/>
      <c r="AE9" s="29"/>
      <c r="AF9" s="39"/>
      <c r="AG9" s="39"/>
      <c r="AH9" s="31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3"/>
      <c r="BJ9" s="32"/>
      <c r="BK9" s="33"/>
      <c r="BL9" s="32"/>
      <c r="BM9" s="33"/>
      <c r="BN9" s="32"/>
      <c r="BO9" s="33"/>
      <c r="BP9" s="33"/>
      <c r="BQ9" s="33"/>
      <c r="BR9" s="32"/>
      <c r="BS9" s="33"/>
      <c r="BT9" s="32"/>
      <c r="BU9" s="33"/>
      <c r="BV9" s="32"/>
      <c r="BW9" s="33"/>
      <c r="BX9" s="32"/>
      <c r="BY9" s="33"/>
      <c r="BZ9" s="32"/>
      <c r="CA9" s="33"/>
      <c r="CB9" s="32"/>
      <c r="CC9" s="33"/>
      <c r="CD9" s="32"/>
      <c r="CE9" s="33"/>
      <c r="CF9" s="32"/>
      <c r="CG9" s="33"/>
      <c r="CH9" s="32"/>
      <c r="CI9" s="33"/>
      <c r="CJ9" s="32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</row>
    <row r="10" spans="1:158" ht="15" customHeight="1" hidden="1">
      <c r="A10" s="156" t="e">
        <f t="shared" si="0"/>
        <v>#VALUE!</v>
      </c>
      <c r="B10" s="137"/>
      <c r="C10" s="157">
        <f t="shared" si="1"/>
        <v>0</v>
      </c>
      <c r="D10" s="137"/>
      <c r="E10" s="157" t="e">
        <f t="shared" si="2"/>
        <v>#VALUE!</v>
      </c>
      <c r="F10" s="137"/>
      <c r="G10" s="136" t="e">
        <f t="shared" si="3"/>
        <v>#VALUE!</v>
      </c>
      <c r="H10" s="137"/>
      <c r="I10" s="136" t="str">
        <f t="shared" si="4"/>
        <v> </v>
      </c>
      <c r="J10" s="136"/>
      <c r="K10" s="43">
        <f t="shared" si="5"/>
        <v>0</v>
      </c>
      <c r="L10" s="136" t="e">
        <f t="shared" si="6"/>
        <v>#VALUE!</v>
      </c>
      <c r="M10" s="137"/>
      <c r="O10" s="44" t="e">
        <f t="shared" si="7"/>
        <v>#VALUE!</v>
      </c>
      <c r="P10" s="45">
        <f t="shared" si="8"/>
        <v>0</v>
      </c>
      <c r="Q10" s="45">
        <f t="shared" si="9"/>
        <v>-15</v>
      </c>
      <c r="R10" s="46" t="e">
        <f t="shared" si="10"/>
        <v>#VALUE!</v>
      </c>
      <c r="S10" s="46"/>
      <c r="T10" s="47" t="e">
        <f t="shared" si="11"/>
        <v>#VALUE!</v>
      </c>
      <c r="U10" s="48" t="e">
        <f t="shared" si="12"/>
        <v>#VALUE!</v>
      </c>
      <c r="V10" s="49" t="e">
        <f t="shared" si="13"/>
        <v>#VALUE!</v>
      </c>
      <c r="W10" s="49" t="e">
        <f t="shared" si="14"/>
        <v>#VALUE!</v>
      </c>
      <c r="X10" s="29"/>
      <c r="Y10" s="29"/>
      <c r="Z10" s="29"/>
      <c r="AA10" s="29"/>
      <c r="AB10" s="29"/>
      <c r="AC10" s="29"/>
      <c r="AD10" s="29"/>
      <c r="AE10" s="29"/>
      <c r="AF10" s="39"/>
      <c r="AG10" s="39"/>
      <c r="AH10" s="31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3"/>
      <c r="BJ10" s="32"/>
      <c r="BK10" s="33"/>
      <c r="BL10" s="32"/>
      <c r="BM10" s="33"/>
      <c r="BN10" s="32"/>
      <c r="BO10" s="33"/>
      <c r="BP10" s="33"/>
      <c r="BQ10" s="33"/>
      <c r="BR10" s="32"/>
      <c r="BS10" s="33"/>
      <c r="BT10" s="32"/>
      <c r="BU10" s="33"/>
      <c r="BV10" s="32"/>
      <c r="BW10" s="33"/>
      <c r="BX10" s="32"/>
      <c r="BY10" s="33"/>
      <c r="BZ10" s="32"/>
      <c r="CA10" s="33"/>
      <c r="CB10" s="32"/>
      <c r="CC10" s="33"/>
      <c r="CD10" s="32"/>
      <c r="CE10" s="33"/>
      <c r="CF10" s="32"/>
      <c r="CG10" s="33"/>
      <c r="CH10" s="32"/>
      <c r="CI10" s="33"/>
      <c r="CJ10" s="32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</row>
    <row r="11" spans="1:158" ht="15" customHeight="1" hidden="1">
      <c r="A11" s="156" t="e">
        <f t="shared" si="0"/>
        <v>#VALUE!</v>
      </c>
      <c r="B11" s="137"/>
      <c r="C11" s="157">
        <f t="shared" si="1"/>
        <v>0</v>
      </c>
      <c r="D11" s="137"/>
      <c r="E11" s="157" t="e">
        <f t="shared" si="2"/>
        <v>#VALUE!</v>
      </c>
      <c r="F11" s="137"/>
      <c r="G11" s="136" t="e">
        <f t="shared" si="3"/>
        <v>#VALUE!</v>
      </c>
      <c r="H11" s="137"/>
      <c r="I11" s="136" t="str">
        <f t="shared" si="4"/>
        <v> </v>
      </c>
      <c r="J11" s="136"/>
      <c r="K11" s="43">
        <f t="shared" si="5"/>
        <v>0</v>
      </c>
      <c r="L11" s="136" t="e">
        <f t="shared" si="6"/>
        <v>#VALUE!</v>
      </c>
      <c r="M11" s="137"/>
      <c r="O11" s="44" t="e">
        <f t="shared" si="7"/>
        <v>#VALUE!</v>
      </c>
      <c r="P11" s="45">
        <f t="shared" si="8"/>
        <v>0</v>
      </c>
      <c r="Q11" s="45">
        <f t="shared" si="9"/>
        <v>-15</v>
      </c>
      <c r="R11" s="46" t="e">
        <f t="shared" si="10"/>
        <v>#VALUE!</v>
      </c>
      <c r="S11" s="46"/>
      <c r="T11" s="47" t="e">
        <f t="shared" si="11"/>
        <v>#VALUE!</v>
      </c>
      <c r="U11" s="48" t="e">
        <f t="shared" si="12"/>
        <v>#VALUE!</v>
      </c>
      <c r="V11" s="49" t="e">
        <f t="shared" si="13"/>
        <v>#VALUE!</v>
      </c>
      <c r="W11" s="49" t="e">
        <f t="shared" si="14"/>
        <v>#VALUE!</v>
      </c>
      <c r="X11" s="29"/>
      <c r="Y11" s="29"/>
      <c r="Z11" s="29"/>
      <c r="AA11" s="29"/>
      <c r="AB11" s="29"/>
      <c r="AC11" s="29"/>
      <c r="AD11" s="29"/>
      <c r="AE11" s="29"/>
      <c r="AF11" s="39"/>
      <c r="AG11" s="39"/>
      <c r="AH11" s="31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3"/>
      <c r="BJ11" s="32"/>
      <c r="BK11" s="33"/>
      <c r="BL11" s="32"/>
      <c r="BM11" s="33"/>
      <c r="BN11" s="32"/>
      <c r="BO11" s="33"/>
      <c r="BP11" s="33"/>
      <c r="BQ11" s="33"/>
      <c r="BR11" s="32"/>
      <c r="BS11" s="33"/>
      <c r="BT11" s="32"/>
      <c r="BU11" s="33"/>
      <c r="BV11" s="32"/>
      <c r="BW11" s="33"/>
      <c r="BX11" s="32"/>
      <c r="BY11" s="33"/>
      <c r="BZ11" s="32"/>
      <c r="CA11" s="33"/>
      <c r="CB11" s="32"/>
      <c r="CC11" s="33"/>
      <c r="CD11" s="32"/>
      <c r="CE11" s="33"/>
      <c r="CF11" s="32"/>
      <c r="CG11" s="33"/>
      <c r="CH11" s="32"/>
      <c r="CI11" s="33"/>
      <c r="CJ11" s="32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</row>
    <row r="12" spans="1:158" ht="15" customHeight="1" hidden="1">
      <c r="A12" s="156" t="e">
        <f t="shared" si="0"/>
        <v>#VALUE!</v>
      </c>
      <c r="B12" s="137"/>
      <c r="C12" s="157">
        <f t="shared" si="1"/>
        <v>0</v>
      </c>
      <c r="D12" s="137"/>
      <c r="E12" s="157" t="e">
        <f t="shared" si="2"/>
        <v>#VALUE!</v>
      </c>
      <c r="F12" s="137"/>
      <c r="G12" s="136" t="e">
        <f t="shared" si="3"/>
        <v>#VALUE!</v>
      </c>
      <c r="H12" s="137"/>
      <c r="I12" s="136" t="str">
        <f t="shared" si="4"/>
        <v> </v>
      </c>
      <c r="J12" s="136"/>
      <c r="K12" s="43">
        <f t="shared" si="5"/>
        <v>0</v>
      </c>
      <c r="L12" s="136" t="e">
        <f t="shared" si="6"/>
        <v>#VALUE!</v>
      </c>
      <c r="M12" s="137"/>
      <c r="O12" s="44" t="e">
        <f t="shared" si="7"/>
        <v>#VALUE!</v>
      </c>
      <c r="P12" s="45">
        <f t="shared" si="8"/>
        <v>0</v>
      </c>
      <c r="Q12" s="45">
        <f t="shared" si="9"/>
        <v>-15</v>
      </c>
      <c r="R12" s="46" t="e">
        <f t="shared" si="10"/>
        <v>#VALUE!</v>
      </c>
      <c r="S12" s="46"/>
      <c r="T12" s="47" t="e">
        <f t="shared" si="11"/>
        <v>#VALUE!</v>
      </c>
      <c r="U12" s="48" t="e">
        <f t="shared" si="12"/>
        <v>#VALUE!</v>
      </c>
      <c r="V12" s="49" t="e">
        <f t="shared" si="13"/>
        <v>#VALUE!</v>
      </c>
      <c r="W12" s="49" t="e">
        <f t="shared" si="14"/>
        <v>#VALUE!</v>
      </c>
      <c r="X12" s="29"/>
      <c r="Y12" s="29"/>
      <c r="Z12" s="29"/>
      <c r="AA12" s="29"/>
      <c r="AB12" s="29"/>
      <c r="AC12" s="29"/>
      <c r="AD12" s="29"/>
      <c r="AE12" s="29"/>
      <c r="AF12" s="39"/>
      <c r="AG12" s="39"/>
      <c r="AH12" s="31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3"/>
      <c r="BJ12" s="32"/>
      <c r="BK12" s="33"/>
      <c r="BL12" s="32"/>
      <c r="BM12" s="33"/>
      <c r="BN12" s="32"/>
      <c r="BO12" s="33"/>
      <c r="BP12" s="33"/>
      <c r="BQ12" s="33"/>
      <c r="BR12" s="32"/>
      <c r="BS12" s="33"/>
      <c r="BT12" s="32"/>
      <c r="BU12" s="33"/>
      <c r="BV12" s="32"/>
      <c r="BW12" s="33"/>
      <c r="BX12" s="32"/>
      <c r="BY12" s="33"/>
      <c r="BZ12" s="32"/>
      <c r="CA12" s="33"/>
      <c r="CB12" s="32"/>
      <c r="CC12" s="33"/>
      <c r="CD12" s="32"/>
      <c r="CE12" s="33"/>
      <c r="CF12" s="32"/>
      <c r="CG12" s="33"/>
      <c r="CH12" s="32"/>
      <c r="CI12" s="33"/>
      <c r="CJ12" s="32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</row>
    <row r="13" spans="1:158" ht="12.75" customHeight="1" hidden="1">
      <c r="A13" s="156" t="e">
        <f t="shared" si="0"/>
        <v>#VALUE!</v>
      </c>
      <c r="B13" s="137"/>
      <c r="C13" s="157">
        <f t="shared" si="1"/>
        <v>0</v>
      </c>
      <c r="D13" s="137"/>
      <c r="E13" s="157" t="e">
        <f t="shared" si="2"/>
        <v>#VALUE!</v>
      </c>
      <c r="F13" s="137"/>
      <c r="G13" s="136" t="e">
        <f t="shared" si="3"/>
        <v>#VALUE!</v>
      </c>
      <c r="H13" s="137"/>
      <c r="I13" s="136" t="str">
        <f t="shared" si="4"/>
        <v> </v>
      </c>
      <c r="J13" s="136"/>
      <c r="K13" s="43">
        <f t="shared" si="5"/>
        <v>0</v>
      </c>
      <c r="L13" s="136" t="e">
        <f t="shared" si="6"/>
        <v>#VALUE!</v>
      </c>
      <c r="M13" s="137"/>
      <c r="O13" s="44" t="e">
        <f t="shared" si="7"/>
        <v>#VALUE!</v>
      </c>
      <c r="P13" s="45">
        <f t="shared" si="8"/>
        <v>0</v>
      </c>
      <c r="Q13" s="45">
        <f t="shared" si="9"/>
        <v>-15</v>
      </c>
      <c r="R13" s="46" t="e">
        <f t="shared" si="10"/>
        <v>#VALUE!</v>
      </c>
      <c r="S13" s="46"/>
      <c r="T13" s="47" t="e">
        <f t="shared" si="11"/>
        <v>#VALUE!</v>
      </c>
      <c r="U13" s="48" t="e">
        <f t="shared" si="12"/>
        <v>#VALUE!</v>
      </c>
      <c r="V13" s="49" t="e">
        <f t="shared" si="13"/>
        <v>#VALUE!</v>
      </c>
      <c r="W13" s="49" t="e">
        <f t="shared" si="14"/>
        <v>#VALUE!</v>
      </c>
      <c r="X13" s="29"/>
      <c r="Y13" s="29"/>
      <c r="Z13" s="29"/>
      <c r="AA13" s="29"/>
      <c r="AB13" s="29"/>
      <c r="AC13" s="29"/>
      <c r="AD13" s="29"/>
      <c r="AE13" s="29"/>
      <c r="AF13" s="39"/>
      <c r="AG13" s="39"/>
      <c r="AH13" s="31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3"/>
      <c r="BJ13" s="32"/>
      <c r="BK13" s="33"/>
      <c r="BL13" s="32"/>
      <c r="BM13" s="33"/>
      <c r="BN13" s="32"/>
      <c r="BO13" s="33"/>
      <c r="BP13" s="33"/>
      <c r="BQ13" s="33"/>
      <c r="BR13" s="32"/>
      <c r="BS13" s="33"/>
      <c r="BT13" s="32"/>
      <c r="BU13" s="33"/>
      <c r="BV13" s="32"/>
      <c r="BW13" s="33"/>
      <c r="BX13" s="32"/>
      <c r="BY13" s="33"/>
      <c r="BZ13" s="32"/>
      <c r="CA13" s="33"/>
      <c r="CB13" s="32"/>
      <c r="CC13" s="33"/>
      <c r="CD13" s="32"/>
      <c r="CE13" s="33"/>
      <c r="CF13" s="32"/>
      <c r="CG13" s="33"/>
      <c r="CH13" s="32"/>
      <c r="CI13" s="33"/>
      <c r="CJ13" s="32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</row>
    <row r="14" spans="1:158" ht="10.5" customHeight="1" hidden="1">
      <c r="A14" s="156" t="e">
        <f t="shared" si="0"/>
        <v>#VALUE!</v>
      </c>
      <c r="B14" s="137"/>
      <c r="C14" s="157">
        <f t="shared" si="1"/>
        <v>0</v>
      </c>
      <c r="D14" s="137"/>
      <c r="E14" s="157" t="e">
        <f t="shared" si="2"/>
        <v>#VALUE!</v>
      </c>
      <c r="F14" s="137"/>
      <c r="G14" s="136" t="e">
        <f t="shared" si="3"/>
        <v>#VALUE!</v>
      </c>
      <c r="H14" s="137"/>
      <c r="I14" s="136" t="str">
        <f t="shared" si="4"/>
        <v> </v>
      </c>
      <c r="J14" s="136"/>
      <c r="K14" s="43">
        <f t="shared" si="5"/>
        <v>0</v>
      </c>
      <c r="L14" s="136" t="e">
        <f t="shared" si="6"/>
        <v>#VALUE!</v>
      </c>
      <c r="M14" s="137"/>
      <c r="O14" s="44" t="e">
        <f t="shared" si="7"/>
        <v>#VALUE!</v>
      </c>
      <c r="P14" s="45">
        <f t="shared" si="8"/>
        <v>0</v>
      </c>
      <c r="Q14" s="45">
        <f t="shared" si="9"/>
        <v>-15</v>
      </c>
      <c r="R14" s="46" t="e">
        <f t="shared" si="10"/>
        <v>#VALUE!</v>
      </c>
      <c r="S14" s="46"/>
      <c r="T14" s="47" t="e">
        <f t="shared" si="11"/>
        <v>#VALUE!</v>
      </c>
      <c r="U14" s="48" t="e">
        <f t="shared" si="12"/>
        <v>#VALUE!</v>
      </c>
      <c r="V14" s="49" t="e">
        <f t="shared" si="13"/>
        <v>#VALUE!</v>
      </c>
      <c r="W14" s="49" t="e">
        <f t="shared" si="14"/>
        <v>#VALUE!</v>
      </c>
      <c r="X14" s="29"/>
      <c r="Y14" s="29"/>
      <c r="Z14" s="29"/>
      <c r="AA14" s="29"/>
      <c r="AB14" s="29"/>
      <c r="AC14" s="29"/>
      <c r="AD14" s="29"/>
      <c r="AE14" s="29"/>
      <c r="AF14" s="39"/>
      <c r="AG14" s="39"/>
      <c r="AH14" s="31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3"/>
      <c r="BJ14" s="32"/>
      <c r="BK14" s="33"/>
      <c r="BL14" s="32"/>
      <c r="BM14" s="33"/>
      <c r="BN14" s="32"/>
      <c r="BO14" s="33"/>
      <c r="BP14" s="33"/>
      <c r="BQ14" s="33"/>
      <c r="BR14" s="32"/>
      <c r="BS14" s="33"/>
      <c r="BT14" s="32"/>
      <c r="BU14" s="33"/>
      <c r="BV14" s="32"/>
      <c r="BW14" s="33"/>
      <c r="BX14" s="32"/>
      <c r="BY14" s="33"/>
      <c r="BZ14" s="32"/>
      <c r="CA14" s="33"/>
      <c r="CB14" s="32"/>
      <c r="CC14" s="33"/>
      <c r="CD14" s="32"/>
      <c r="CE14" s="33"/>
      <c r="CF14" s="32"/>
      <c r="CG14" s="33"/>
      <c r="CH14" s="32"/>
      <c r="CI14" s="33"/>
      <c r="CJ14" s="32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</row>
    <row r="15" spans="1:158" ht="18.75" customHeight="1" hidden="1">
      <c r="A15" s="156" t="e">
        <f t="shared" si="0"/>
        <v>#VALUE!</v>
      </c>
      <c r="B15" s="137"/>
      <c r="C15" s="157">
        <f t="shared" si="1"/>
        <v>0</v>
      </c>
      <c r="D15" s="137"/>
      <c r="E15" s="157" t="e">
        <f t="shared" si="2"/>
        <v>#VALUE!</v>
      </c>
      <c r="F15" s="137"/>
      <c r="G15" s="136" t="e">
        <f t="shared" si="3"/>
        <v>#VALUE!</v>
      </c>
      <c r="H15" s="137"/>
      <c r="I15" s="136" t="str">
        <f t="shared" si="4"/>
        <v> </v>
      </c>
      <c r="J15" s="136"/>
      <c r="K15" s="43">
        <f t="shared" si="5"/>
        <v>0</v>
      </c>
      <c r="L15" s="136" t="e">
        <f t="shared" si="6"/>
        <v>#VALUE!</v>
      </c>
      <c r="M15" s="137"/>
      <c r="O15" s="44" t="e">
        <f t="shared" si="7"/>
        <v>#VALUE!</v>
      </c>
      <c r="P15" s="45">
        <f t="shared" si="8"/>
        <v>0</v>
      </c>
      <c r="Q15" s="45">
        <f t="shared" si="9"/>
        <v>-15</v>
      </c>
      <c r="R15" s="46" t="e">
        <f t="shared" si="10"/>
        <v>#VALUE!</v>
      </c>
      <c r="S15" s="46"/>
      <c r="T15" s="47" t="e">
        <f t="shared" si="11"/>
        <v>#VALUE!</v>
      </c>
      <c r="U15" s="48" t="e">
        <f t="shared" si="12"/>
        <v>#VALUE!</v>
      </c>
      <c r="V15" s="49" t="e">
        <f t="shared" si="13"/>
        <v>#VALUE!</v>
      </c>
      <c r="W15" s="49" t="e">
        <f t="shared" si="14"/>
        <v>#VALUE!</v>
      </c>
      <c r="X15" s="29"/>
      <c r="Y15" s="29"/>
      <c r="Z15" s="29"/>
      <c r="AA15" s="29"/>
      <c r="AB15" s="29"/>
      <c r="AC15" s="29"/>
      <c r="AD15" s="29"/>
      <c r="AE15" s="29"/>
      <c r="AF15" s="39"/>
      <c r="AG15" s="39"/>
      <c r="AH15" s="31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3"/>
      <c r="BJ15" s="32"/>
      <c r="BK15" s="33"/>
      <c r="BL15" s="32"/>
      <c r="BM15" s="33"/>
      <c r="BN15" s="32"/>
      <c r="BO15" s="33"/>
      <c r="BP15" s="33"/>
      <c r="BQ15" s="33"/>
      <c r="BR15" s="32"/>
      <c r="BS15" s="33"/>
      <c r="BT15" s="32"/>
      <c r="BU15" s="33"/>
      <c r="BV15" s="32"/>
      <c r="BW15" s="33"/>
      <c r="BX15" s="32"/>
      <c r="BY15" s="33"/>
      <c r="BZ15" s="32"/>
      <c r="CA15" s="33"/>
      <c r="CB15" s="32"/>
      <c r="CC15" s="33"/>
      <c r="CD15" s="32"/>
      <c r="CE15" s="33"/>
      <c r="CF15" s="32"/>
      <c r="CG15" s="33"/>
      <c r="CH15" s="32"/>
      <c r="CI15" s="33"/>
      <c r="CJ15" s="32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</row>
    <row r="16" spans="1:158" ht="19.5" customHeight="1" hidden="1">
      <c r="A16" s="156" t="e">
        <f t="shared" si="0"/>
        <v>#VALUE!</v>
      </c>
      <c r="B16" s="137"/>
      <c r="C16" s="157">
        <f t="shared" si="1"/>
        <v>0</v>
      </c>
      <c r="D16" s="137"/>
      <c r="E16" s="157" t="e">
        <f t="shared" si="2"/>
        <v>#VALUE!</v>
      </c>
      <c r="F16" s="137"/>
      <c r="G16" s="136" t="e">
        <f t="shared" si="3"/>
        <v>#VALUE!</v>
      </c>
      <c r="H16" s="137"/>
      <c r="I16" s="136" t="str">
        <f t="shared" si="4"/>
        <v> </v>
      </c>
      <c r="J16" s="136"/>
      <c r="K16" s="43">
        <f t="shared" si="5"/>
        <v>0</v>
      </c>
      <c r="L16" s="136" t="e">
        <f t="shared" si="6"/>
        <v>#VALUE!</v>
      </c>
      <c r="M16" s="137"/>
      <c r="O16" s="44" t="e">
        <f t="shared" si="7"/>
        <v>#VALUE!</v>
      </c>
      <c r="P16" s="45">
        <f t="shared" si="8"/>
        <v>0</v>
      </c>
      <c r="Q16" s="45">
        <f t="shared" si="9"/>
        <v>-15</v>
      </c>
      <c r="R16" s="46" t="e">
        <f t="shared" si="10"/>
        <v>#VALUE!</v>
      </c>
      <c r="S16" s="46"/>
      <c r="T16" s="47" t="e">
        <f t="shared" si="11"/>
        <v>#VALUE!</v>
      </c>
      <c r="U16" s="48" t="e">
        <f t="shared" si="12"/>
        <v>#VALUE!</v>
      </c>
      <c r="V16" s="49" t="e">
        <f t="shared" si="13"/>
        <v>#VALUE!</v>
      </c>
      <c r="W16" s="49" t="e">
        <f t="shared" si="14"/>
        <v>#VALUE!</v>
      </c>
      <c r="X16" s="29"/>
      <c r="Y16" s="29"/>
      <c r="Z16" s="29"/>
      <c r="AA16" s="29"/>
      <c r="AB16" s="29"/>
      <c r="AC16" s="29"/>
      <c r="AD16" s="29"/>
      <c r="AE16" s="29"/>
      <c r="AF16" s="39"/>
      <c r="AG16" s="39"/>
      <c r="AH16" s="31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3"/>
      <c r="BJ16" s="32"/>
      <c r="BK16" s="33"/>
      <c r="BL16" s="32"/>
      <c r="BM16" s="33"/>
      <c r="BN16" s="32"/>
      <c r="BO16" s="33"/>
      <c r="BP16" s="33"/>
      <c r="BQ16" s="33"/>
      <c r="BR16" s="32"/>
      <c r="BS16" s="33"/>
      <c r="BT16" s="32"/>
      <c r="BU16" s="33"/>
      <c r="BV16" s="32"/>
      <c r="BW16" s="33"/>
      <c r="BX16" s="32"/>
      <c r="BY16" s="33"/>
      <c r="BZ16" s="32"/>
      <c r="CA16" s="33"/>
      <c r="CB16" s="32"/>
      <c r="CC16" s="33"/>
      <c r="CD16" s="32"/>
      <c r="CE16" s="33"/>
      <c r="CF16" s="32"/>
      <c r="CG16" s="33"/>
      <c r="CH16" s="32"/>
      <c r="CI16" s="33"/>
      <c r="CJ16" s="32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</row>
    <row r="17" spans="1:158" ht="21" customHeight="1" hidden="1">
      <c r="A17" s="156" t="e">
        <f t="shared" si="0"/>
        <v>#VALUE!</v>
      </c>
      <c r="B17" s="137"/>
      <c r="C17" s="157">
        <f t="shared" si="1"/>
        <v>0</v>
      </c>
      <c r="D17" s="137"/>
      <c r="E17" s="157" t="e">
        <f t="shared" si="2"/>
        <v>#VALUE!</v>
      </c>
      <c r="F17" s="137"/>
      <c r="G17" s="136" t="e">
        <f t="shared" si="3"/>
        <v>#VALUE!</v>
      </c>
      <c r="H17" s="137"/>
      <c r="I17" s="136" t="str">
        <f t="shared" si="4"/>
        <v> </v>
      </c>
      <c r="J17" s="136"/>
      <c r="K17" s="43">
        <f t="shared" si="5"/>
        <v>0</v>
      </c>
      <c r="L17" s="136" t="e">
        <f t="shared" si="6"/>
        <v>#VALUE!</v>
      </c>
      <c r="M17" s="137"/>
      <c r="O17" s="44" t="e">
        <f t="shared" si="7"/>
        <v>#VALUE!</v>
      </c>
      <c r="P17" s="45">
        <f t="shared" si="8"/>
        <v>0</v>
      </c>
      <c r="Q17" s="45">
        <f t="shared" si="9"/>
        <v>-15</v>
      </c>
      <c r="R17" s="46" t="e">
        <f t="shared" si="10"/>
        <v>#VALUE!</v>
      </c>
      <c r="S17" s="46"/>
      <c r="T17" s="47" t="e">
        <f t="shared" si="11"/>
        <v>#VALUE!</v>
      </c>
      <c r="U17" s="48" t="e">
        <f t="shared" si="12"/>
        <v>#VALUE!</v>
      </c>
      <c r="V17" s="49" t="e">
        <f t="shared" si="13"/>
        <v>#VALUE!</v>
      </c>
      <c r="W17" s="49" t="e">
        <f t="shared" si="14"/>
        <v>#VALUE!</v>
      </c>
      <c r="X17" s="29"/>
      <c r="Y17" s="29"/>
      <c r="Z17" s="29"/>
      <c r="AA17" s="29"/>
      <c r="AB17" s="29"/>
      <c r="AC17" s="29"/>
      <c r="AD17" s="29"/>
      <c r="AE17" s="29"/>
      <c r="AF17" s="39"/>
      <c r="AG17" s="39"/>
      <c r="AH17" s="31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3"/>
      <c r="BJ17" s="32"/>
      <c r="BK17" s="33"/>
      <c r="BL17" s="32"/>
      <c r="BM17" s="33"/>
      <c r="BN17" s="32"/>
      <c r="BO17" s="33"/>
      <c r="BP17" s="33"/>
      <c r="BQ17" s="33"/>
      <c r="BR17" s="32"/>
      <c r="BS17" s="33"/>
      <c r="BT17" s="32"/>
      <c r="BU17" s="33"/>
      <c r="BV17" s="32"/>
      <c r="BW17" s="33"/>
      <c r="BX17" s="32"/>
      <c r="BY17" s="33"/>
      <c r="BZ17" s="32"/>
      <c r="CA17" s="33"/>
      <c r="CB17" s="32"/>
      <c r="CC17" s="33"/>
      <c r="CD17" s="32"/>
      <c r="CE17" s="33"/>
      <c r="CF17" s="32"/>
      <c r="CG17" s="33"/>
      <c r="CH17" s="32"/>
      <c r="CI17" s="33"/>
      <c r="CJ17" s="32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</row>
    <row r="18" spans="1:158" ht="18" customHeight="1" hidden="1">
      <c r="A18" s="156" t="e">
        <f t="shared" si="0"/>
        <v>#REF!</v>
      </c>
      <c r="B18" s="137"/>
      <c r="C18" s="157" t="e">
        <f>#REF!</f>
        <v>#REF!</v>
      </c>
      <c r="D18" s="137"/>
      <c r="E18" s="157" t="e">
        <f>#REF!*L18</f>
        <v>#REF!</v>
      </c>
      <c r="F18" s="137"/>
      <c r="G18" s="136">
        <f t="shared" si="3"/>
        <v>-0.0011</v>
      </c>
      <c r="H18" s="137"/>
      <c r="I18" s="136">
        <f t="shared" si="4"/>
        <v>0</v>
      </c>
      <c r="J18" s="136"/>
      <c r="K18" s="43" t="e">
        <f>#REF!</f>
        <v>#REF!</v>
      </c>
      <c r="L18" s="136" t="e">
        <f t="shared" si="6"/>
        <v>#DIV/0!</v>
      </c>
      <c r="M18" s="137"/>
      <c r="O18" s="44">
        <f t="shared" si="7"/>
        <v>0</v>
      </c>
      <c r="P18" s="45" t="e">
        <f t="shared" si="8"/>
        <v>#REF!</v>
      </c>
      <c r="Q18" s="45" t="e">
        <f t="shared" si="9"/>
        <v>#REF!</v>
      </c>
      <c r="R18" s="46">
        <f t="shared" si="10"/>
        <v>0</v>
      </c>
      <c r="S18" s="46"/>
      <c r="T18" s="47" t="e">
        <f t="shared" si="11"/>
        <v>#DIV/0!</v>
      </c>
      <c r="U18" s="48" t="e">
        <f t="shared" si="12"/>
        <v>#DIV/0!</v>
      </c>
      <c r="V18" s="49">
        <f t="shared" si="13"/>
        <v>346.4228</v>
      </c>
      <c r="W18" s="49">
        <f t="shared" si="14"/>
        <v>0.4388</v>
      </c>
      <c r="X18" s="29"/>
      <c r="Y18" s="29"/>
      <c r="Z18" s="29"/>
      <c r="AA18" s="29"/>
      <c r="AB18" s="29"/>
      <c r="AC18" s="29"/>
      <c r="AD18" s="29"/>
      <c r="AE18" s="29"/>
      <c r="AF18" s="39"/>
      <c r="AG18" s="39"/>
      <c r="AH18" s="31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3"/>
      <c r="BJ18" s="32"/>
      <c r="BK18" s="33"/>
      <c r="BL18" s="32"/>
      <c r="BM18" s="33"/>
      <c r="BN18" s="32"/>
      <c r="BO18" s="33"/>
      <c r="BP18" s="33"/>
      <c r="BQ18" s="33"/>
      <c r="BR18" s="32"/>
      <c r="BS18" s="33"/>
      <c r="BT18" s="32"/>
      <c r="BU18" s="33"/>
      <c r="BV18" s="32"/>
      <c r="BW18" s="33"/>
      <c r="BX18" s="32"/>
      <c r="BY18" s="33"/>
      <c r="BZ18" s="32"/>
      <c r="CA18" s="33"/>
      <c r="CB18" s="32"/>
      <c r="CC18" s="33"/>
      <c r="CD18" s="32"/>
      <c r="CE18" s="33"/>
      <c r="CF18" s="32"/>
      <c r="CG18" s="33"/>
      <c r="CH18" s="32"/>
      <c r="CI18" s="33"/>
      <c r="CJ18" s="32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</row>
    <row r="19" spans="1:158" ht="16.5" customHeight="1" hidden="1">
      <c r="A19" s="156" t="e">
        <f t="shared" si="0"/>
        <v>#REF!</v>
      </c>
      <c r="B19" s="137"/>
      <c r="C19" s="157" t="e">
        <f>#REF!</f>
        <v>#REF!</v>
      </c>
      <c r="D19" s="137"/>
      <c r="E19" s="157" t="e">
        <f>#REF!*L19</f>
        <v>#REF!</v>
      </c>
      <c r="F19" s="137"/>
      <c r="G19" s="136">
        <f t="shared" si="3"/>
        <v>-0.0011</v>
      </c>
      <c r="H19" s="137"/>
      <c r="I19" s="136">
        <f>Q62</f>
        <v>0</v>
      </c>
      <c r="J19" s="136"/>
      <c r="K19" s="43" t="e">
        <f>#REF!</f>
        <v>#REF!</v>
      </c>
      <c r="L19" s="136" t="e">
        <f t="shared" si="6"/>
        <v>#DIV/0!</v>
      </c>
      <c r="M19" s="137"/>
      <c r="O19" s="44">
        <f t="shared" si="7"/>
        <v>0</v>
      </c>
      <c r="P19" s="45" t="e">
        <f t="shared" si="8"/>
        <v>#REF!</v>
      </c>
      <c r="Q19" s="45" t="e">
        <f t="shared" si="9"/>
        <v>#REF!</v>
      </c>
      <c r="R19" s="46">
        <f t="shared" si="10"/>
        <v>0</v>
      </c>
      <c r="S19" s="46"/>
      <c r="T19" s="47" t="e">
        <f t="shared" si="11"/>
        <v>#DIV/0!</v>
      </c>
      <c r="U19" s="48" t="e">
        <f t="shared" si="12"/>
        <v>#DIV/0!</v>
      </c>
      <c r="V19" s="49">
        <f t="shared" si="13"/>
        <v>346.4228</v>
      </c>
      <c r="W19" s="49">
        <f t="shared" si="14"/>
        <v>0.4388</v>
      </c>
      <c r="X19" s="29"/>
      <c r="Y19" s="29"/>
      <c r="Z19" s="29"/>
      <c r="AA19" s="29"/>
      <c r="AB19" s="29"/>
      <c r="AC19" s="29"/>
      <c r="AD19" s="29"/>
      <c r="AE19" s="29"/>
      <c r="AF19" s="39"/>
      <c r="AG19" s="39"/>
      <c r="AH19" s="31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3"/>
      <c r="BJ19" s="32"/>
      <c r="BK19" s="33"/>
      <c r="BL19" s="32"/>
      <c r="BM19" s="33"/>
      <c r="BN19" s="32"/>
      <c r="BO19" s="33"/>
      <c r="BP19" s="33"/>
      <c r="BQ19" s="33"/>
      <c r="BR19" s="32"/>
      <c r="BS19" s="33"/>
      <c r="BT19" s="32"/>
      <c r="BU19" s="33"/>
      <c r="BV19" s="32"/>
      <c r="BW19" s="33"/>
      <c r="BX19" s="32"/>
      <c r="BY19" s="33"/>
      <c r="BZ19" s="32"/>
      <c r="CA19" s="33"/>
      <c r="CB19" s="32"/>
      <c r="CC19" s="33"/>
      <c r="CD19" s="32"/>
      <c r="CE19" s="33"/>
      <c r="CF19" s="32"/>
      <c r="CG19" s="33"/>
      <c r="CH19" s="32"/>
      <c r="CI19" s="33"/>
      <c r="CJ19" s="32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</row>
    <row r="20" spans="1:158" ht="24" customHeight="1" hidden="1">
      <c r="A20" s="156" t="e">
        <f t="shared" si="0"/>
        <v>#REF!</v>
      </c>
      <c r="B20" s="137"/>
      <c r="C20" s="157" t="e">
        <f>#REF!</f>
        <v>#REF!</v>
      </c>
      <c r="D20" s="137"/>
      <c r="E20" s="157" t="e">
        <f>#REF!*L20</f>
        <v>#REF!</v>
      </c>
      <c r="F20" s="137"/>
      <c r="G20" s="136">
        <f t="shared" si="3"/>
        <v>-0.0011</v>
      </c>
      <c r="H20" s="137"/>
      <c r="I20" s="136">
        <f>R63</f>
        <v>0</v>
      </c>
      <c r="J20" s="136"/>
      <c r="K20" s="43" t="e">
        <f>#REF!</f>
        <v>#REF!</v>
      </c>
      <c r="L20" s="136" t="e">
        <f t="shared" si="6"/>
        <v>#DIV/0!</v>
      </c>
      <c r="M20" s="137"/>
      <c r="O20" s="44">
        <f t="shared" si="7"/>
        <v>0</v>
      </c>
      <c r="P20" s="45" t="e">
        <f t="shared" si="8"/>
        <v>#REF!</v>
      </c>
      <c r="Q20" s="45" t="e">
        <f t="shared" si="9"/>
        <v>#REF!</v>
      </c>
      <c r="R20" s="46">
        <f t="shared" si="10"/>
        <v>0</v>
      </c>
      <c r="S20" s="46"/>
      <c r="T20" s="47" t="e">
        <f t="shared" si="11"/>
        <v>#DIV/0!</v>
      </c>
      <c r="U20" s="48" t="e">
        <f t="shared" si="12"/>
        <v>#DIV/0!</v>
      </c>
      <c r="V20" s="49">
        <f t="shared" si="13"/>
        <v>346.4228</v>
      </c>
      <c r="W20" s="49">
        <f t="shared" si="14"/>
        <v>0.4388</v>
      </c>
      <c r="X20" s="29"/>
      <c r="Y20" s="29"/>
      <c r="Z20" s="29"/>
      <c r="AA20" s="29"/>
      <c r="AB20" s="29"/>
      <c r="AC20" s="29"/>
      <c r="AD20" s="29"/>
      <c r="AE20" s="29"/>
      <c r="AF20" s="39"/>
      <c r="AG20" s="39"/>
      <c r="AH20" s="31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3"/>
      <c r="BJ20" s="32"/>
      <c r="BK20" s="33"/>
      <c r="BL20" s="32"/>
      <c r="BM20" s="33"/>
      <c r="BN20" s="32"/>
      <c r="BO20" s="33"/>
      <c r="BP20" s="33"/>
      <c r="BQ20" s="33"/>
      <c r="BR20" s="32"/>
      <c r="BS20" s="33"/>
      <c r="BT20" s="32"/>
      <c r="BU20" s="33"/>
      <c r="BV20" s="32"/>
      <c r="BW20" s="33"/>
      <c r="BX20" s="32"/>
      <c r="BY20" s="33"/>
      <c r="BZ20" s="32"/>
      <c r="CA20" s="33"/>
      <c r="CB20" s="32"/>
      <c r="CC20" s="33"/>
      <c r="CD20" s="32"/>
      <c r="CE20" s="33"/>
      <c r="CF20" s="32"/>
      <c r="CG20" s="33"/>
      <c r="CH20" s="32"/>
      <c r="CI20" s="33"/>
      <c r="CJ20" s="32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</row>
    <row r="21" spans="1:158" ht="11.25" customHeight="1" hidden="1">
      <c r="A21" s="156"/>
      <c r="B21" s="137"/>
      <c r="C21" s="157"/>
      <c r="D21" s="137"/>
      <c r="E21" s="157"/>
      <c r="F21" s="137"/>
      <c r="G21" s="136"/>
      <c r="H21" s="137"/>
      <c r="I21" s="136"/>
      <c r="J21" s="136"/>
      <c r="K21" s="43"/>
      <c r="L21" s="136"/>
      <c r="M21" s="137"/>
      <c r="O21" s="44">
        <f t="shared" si="7"/>
        <v>0</v>
      </c>
      <c r="P21" s="45">
        <f t="shared" si="8"/>
        <v>0</v>
      </c>
      <c r="Q21" s="45">
        <f t="shared" si="9"/>
        <v>-15</v>
      </c>
      <c r="R21" s="46">
        <f t="shared" si="10"/>
        <v>0</v>
      </c>
      <c r="S21" s="46"/>
      <c r="T21" s="47" t="e">
        <f t="shared" si="11"/>
        <v>#DIV/0!</v>
      </c>
      <c r="U21" s="48" t="e">
        <f t="shared" si="12"/>
        <v>#DIV/0!</v>
      </c>
      <c r="V21" s="49">
        <f t="shared" si="13"/>
        <v>346.4228</v>
      </c>
      <c r="W21" s="49">
        <f t="shared" si="14"/>
        <v>0.4388</v>
      </c>
      <c r="X21" s="29"/>
      <c r="Y21" s="29"/>
      <c r="Z21" s="29"/>
      <c r="AA21" s="29"/>
      <c r="AB21" s="29"/>
      <c r="AC21" s="29"/>
      <c r="AD21" s="29"/>
      <c r="AE21" s="29"/>
      <c r="AF21" s="39"/>
      <c r="AG21" s="39"/>
      <c r="AH21" s="31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3"/>
      <c r="BJ21" s="32"/>
      <c r="BK21" s="33"/>
      <c r="BL21" s="32"/>
      <c r="BM21" s="33"/>
      <c r="BN21" s="32"/>
      <c r="BO21" s="33"/>
      <c r="BP21" s="33"/>
      <c r="BQ21" s="33"/>
      <c r="BR21" s="32"/>
      <c r="BS21" s="33"/>
      <c r="BT21" s="32"/>
      <c r="BU21" s="33"/>
      <c r="BV21" s="32"/>
      <c r="BW21" s="33"/>
      <c r="BX21" s="32"/>
      <c r="BY21" s="33"/>
      <c r="BZ21" s="32"/>
      <c r="CA21" s="33"/>
      <c r="CB21" s="32"/>
      <c r="CC21" s="33"/>
      <c r="CD21" s="32"/>
      <c r="CE21" s="33"/>
      <c r="CF21" s="32"/>
      <c r="CG21" s="33"/>
      <c r="CH21" s="32"/>
      <c r="CI21" s="33"/>
      <c r="CJ21" s="32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</row>
    <row r="22" spans="1:158" ht="12" customHeight="1" hidden="1">
      <c r="A22" s="156"/>
      <c r="B22" s="137"/>
      <c r="C22" s="157"/>
      <c r="D22" s="137"/>
      <c r="E22" s="157"/>
      <c r="F22" s="137"/>
      <c r="G22" s="136"/>
      <c r="H22" s="137"/>
      <c r="I22" s="136"/>
      <c r="J22" s="136"/>
      <c r="K22" s="43"/>
      <c r="L22" s="136"/>
      <c r="M22" s="137"/>
      <c r="O22" s="44">
        <f t="shared" si="7"/>
        <v>0</v>
      </c>
      <c r="P22" s="45">
        <f t="shared" si="8"/>
        <v>0</v>
      </c>
      <c r="Q22" s="45">
        <f t="shared" si="9"/>
        <v>-15</v>
      </c>
      <c r="R22" s="46">
        <f t="shared" si="10"/>
        <v>0</v>
      </c>
      <c r="S22" s="46"/>
      <c r="T22" s="47" t="e">
        <f t="shared" si="11"/>
        <v>#DIV/0!</v>
      </c>
      <c r="U22" s="48" t="e">
        <f t="shared" si="12"/>
        <v>#DIV/0!</v>
      </c>
      <c r="V22" s="49">
        <f t="shared" si="13"/>
        <v>346.4228</v>
      </c>
      <c r="W22" s="49">
        <f t="shared" si="14"/>
        <v>0.4388</v>
      </c>
      <c r="X22" s="29"/>
      <c r="Y22" s="29"/>
      <c r="Z22" s="29"/>
      <c r="AA22" s="29"/>
      <c r="AB22" s="29"/>
      <c r="AC22" s="29"/>
      <c r="AD22" s="29"/>
      <c r="AE22" s="29"/>
      <c r="AF22" s="39"/>
      <c r="AG22" s="39"/>
      <c r="AH22" s="31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3"/>
      <c r="BJ22" s="32"/>
      <c r="BK22" s="33"/>
      <c r="BL22" s="32"/>
      <c r="BM22" s="33"/>
      <c r="BN22" s="32"/>
      <c r="BO22" s="33"/>
      <c r="BP22" s="33"/>
      <c r="BQ22" s="33"/>
      <c r="BR22" s="32"/>
      <c r="BS22" s="33"/>
      <c r="BT22" s="32"/>
      <c r="BU22" s="33"/>
      <c r="BV22" s="32"/>
      <c r="BW22" s="33"/>
      <c r="BX22" s="32"/>
      <c r="BY22" s="33"/>
      <c r="BZ22" s="32"/>
      <c r="CA22" s="33"/>
      <c r="CB22" s="32"/>
      <c r="CC22" s="33"/>
      <c r="CD22" s="32"/>
      <c r="CE22" s="33"/>
      <c r="CF22" s="32"/>
      <c r="CG22" s="33"/>
      <c r="CH22" s="32"/>
      <c r="CI22" s="33"/>
      <c r="CJ22" s="32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</row>
    <row r="23" spans="1:158" ht="14.25" customHeight="1" hidden="1">
      <c r="A23" s="156"/>
      <c r="B23" s="137"/>
      <c r="C23" s="157"/>
      <c r="D23" s="137"/>
      <c r="E23" s="157"/>
      <c r="F23" s="137"/>
      <c r="G23" s="136"/>
      <c r="H23" s="137"/>
      <c r="I23" s="136"/>
      <c r="J23" s="136"/>
      <c r="K23" s="43"/>
      <c r="L23" s="136"/>
      <c r="M23" s="137"/>
      <c r="O23" s="44">
        <f t="shared" si="7"/>
        <v>0</v>
      </c>
      <c r="P23" s="45">
        <f t="shared" si="8"/>
        <v>0</v>
      </c>
      <c r="Q23" s="45">
        <f t="shared" si="9"/>
        <v>-15</v>
      </c>
      <c r="R23" s="46">
        <f t="shared" si="10"/>
        <v>0</v>
      </c>
      <c r="S23" s="46"/>
      <c r="T23" s="47" t="e">
        <f t="shared" si="11"/>
        <v>#DIV/0!</v>
      </c>
      <c r="U23" s="48" t="e">
        <f t="shared" si="12"/>
        <v>#DIV/0!</v>
      </c>
      <c r="V23" s="49">
        <f t="shared" si="13"/>
        <v>346.4228</v>
      </c>
      <c r="W23" s="49">
        <f t="shared" si="14"/>
        <v>0.4388</v>
      </c>
      <c r="X23" s="29"/>
      <c r="Y23" s="29"/>
      <c r="Z23" s="29"/>
      <c r="AA23" s="29"/>
      <c r="AB23" s="29"/>
      <c r="AC23" s="29"/>
      <c r="AD23" s="29"/>
      <c r="AE23" s="29"/>
      <c r="AF23" s="39"/>
      <c r="AG23" s="39"/>
      <c r="AH23" s="31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3"/>
      <c r="BJ23" s="32"/>
      <c r="BK23" s="33"/>
      <c r="BL23" s="32"/>
      <c r="BM23" s="33"/>
      <c r="BN23" s="32"/>
      <c r="BO23" s="33"/>
      <c r="BP23" s="33"/>
      <c r="BQ23" s="33"/>
      <c r="BR23" s="32"/>
      <c r="BS23" s="33"/>
      <c r="BT23" s="32"/>
      <c r="BU23" s="33"/>
      <c r="BV23" s="32"/>
      <c r="BW23" s="33"/>
      <c r="BX23" s="32"/>
      <c r="BY23" s="33"/>
      <c r="BZ23" s="32"/>
      <c r="CA23" s="33"/>
      <c r="CB23" s="32"/>
      <c r="CC23" s="33"/>
      <c r="CD23" s="32"/>
      <c r="CE23" s="33"/>
      <c r="CF23" s="32"/>
      <c r="CG23" s="33"/>
      <c r="CH23" s="32"/>
      <c r="CI23" s="33"/>
      <c r="CJ23" s="32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</row>
    <row r="24" spans="1:158" ht="21" customHeight="1" hidden="1">
      <c r="A24" s="156"/>
      <c r="B24" s="137"/>
      <c r="C24" s="157"/>
      <c r="D24" s="137"/>
      <c r="E24" s="157"/>
      <c r="F24" s="137"/>
      <c r="G24" s="136"/>
      <c r="H24" s="137"/>
      <c r="I24" s="136"/>
      <c r="J24" s="136"/>
      <c r="K24" s="43"/>
      <c r="L24" s="136"/>
      <c r="M24" s="137"/>
      <c r="O24" s="44">
        <f t="shared" si="7"/>
        <v>0</v>
      </c>
      <c r="P24" s="45">
        <f t="shared" si="8"/>
        <v>0</v>
      </c>
      <c r="Q24" s="45">
        <f t="shared" si="9"/>
        <v>-15</v>
      </c>
      <c r="R24" s="46">
        <f t="shared" si="10"/>
        <v>0</v>
      </c>
      <c r="S24" s="46"/>
      <c r="T24" s="47" t="e">
        <f t="shared" si="11"/>
        <v>#DIV/0!</v>
      </c>
      <c r="U24" s="48" t="e">
        <f t="shared" si="12"/>
        <v>#DIV/0!</v>
      </c>
      <c r="V24" s="49">
        <f t="shared" si="13"/>
        <v>346.4228</v>
      </c>
      <c r="W24" s="49">
        <f t="shared" si="14"/>
        <v>0.4388</v>
      </c>
      <c r="X24" s="29"/>
      <c r="Y24" s="29"/>
      <c r="Z24" s="29"/>
      <c r="AA24" s="29"/>
      <c r="AB24" s="29"/>
      <c r="AC24" s="29"/>
      <c r="AD24" s="29"/>
      <c r="AE24" s="29"/>
      <c r="AF24" s="39"/>
      <c r="AG24" s="39"/>
      <c r="AH24" s="31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3"/>
      <c r="BJ24" s="32"/>
      <c r="BK24" s="33"/>
      <c r="BL24" s="32"/>
      <c r="BM24" s="33"/>
      <c r="BN24" s="32"/>
      <c r="BO24" s="33"/>
      <c r="BP24" s="33"/>
      <c r="BQ24" s="33"/>
      <c r="BR24" s="32"/>
      <c r="BS24" s="33"/>
      <c r="BT24" s="32"/>
      <c r="BU24" s="33"/>
      <c r="BV24" s="32"/>
      <c r="BW24" s="33"/>
      <c r="BX24" s="32"/>
      <c r="BY24" s="33"/>
      <c r="BZ24" s="32"/>
      <c r="CA24" s="33"/>
      <c r="CB24" s="32"/>
      <c r="CC24" s="33"/>
      <c r="CD24" s="32"/>
      <c r="CE24" s="33"/>
      <c r="CF24" s="32"/>
      <c r="CG24" s="33"/>
      <c r="CH24" s="32"/>
      <c r="CI24" s="33"/>
      <c r="CJ24" s="32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</row>
    <row r="25" spans="1:158" ht="21" customHeight="1" hidden="1">
      <c r="A25" s="156"/>
      <c r="B25" s="137"/>
      <c r="C25" s="157"/>
      <c r="D25" s="137"/>
      <c r="E25" s="157"/>
      <c r="F25" s="137"/>
      <c r="G25" s="136"/>
      <c r="H25" s="137"/>
      <c r="I25" s="136"/>
      <c r="J25" s="136"/>
      <c r="K25" s="43"/>
      <c r="L25" s="136"/>
      <c r="M25" s="137"/>
      <c r="O25" s="44">
        <f t="shared" si="7"/>
        <v>0</v>
      </c>
      <c r="P25" s="45">
        <f t="shared" si="8"/>
        <v>0</v>
      </c>
      <c r="Q25" s="45">
        <f t="shared" si="9"/>
        <v>-15</v>
      </c>
      <c r="R25" s="46">
        <f t="shared" si="10"/>
        <v>0</v>
      </c>
      <c r="S25" s="46"/>
      <c r="T25" s="47" t="e">
        <f t="shared" si="11"/>
        <v>#DIV/0!</v>
      </c>
      <c r="U25" s="48" t="e">
        <f t="shared" si="12"/>
        <v>#DIV/0!</v>
      </c>
      <c r="V25" s="49">
        <f t="shared" si="13"/>
        <v>346.4228</v>
      </c>
      <c r="W25" s="49">
        <f t="shared" si="14"/>
        <v>0.4388</v>
      </c>
      <c r="X25" s="29"/>
      <c r="Y25" s="29"/>
      <c r="Z25" s="29"/>
      <c r="AA25" s="29"/>
      <c r="AB25" s="29"/>
      <c r="AC25" s="29"/>
      <c r="AD25" s="29"/>
      <c r="AE25" s="29"/>
      <c r="AF25" s="39"/>
      <c r="AG25" s="39"/>
      <c r="AH25" s="31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3"/>
      <c r="BJ25" s="32"/>
      <c r="BK25" s="33"/>
      <c r="BL25" s="32"/>
      <c r="BM25" s="33"/>
      <c r="BN25" s="32"/>
      <c r="BO25" s="33"/>
      <c r="BP25" s="33"/>
      <c r="BQ25" s="33"/>
      <c r="BR25" s="32"/>
      <c r="BS25" s="33"/>
      <c r="BT25" s="32"/>
      <c r="BU25" s="33"/>
      <c r="BV25" s="32"/>
      <c r="BW25" s="33"/>
      <c r="BX25" s="32"/>
      <c r="BY25" s="33"/>
      <c r="BZ25" s="32"/>
      <c r="CA25" s="33"/>
      <c r="CB25" s="32"/>
      <c r="CC25" s="33"/>
      <c r="CD25" s="32"/>
      <c r="CE25" s="33"/>
      <c r="CF25" s="32"/>
      <c r="CG25" s="33"/>
      <c r="CH25" s="32"/>
      <c r="CI25" s="33"/>
      <c r="CJ25" s="32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</row>
    <row r="26" spans="1:158" ht="21" customHeight="1" hidden="1">
      <c r="A26" s="156"/>
      <c r="B26" s="137"/>
      <c r="C26" s="157"/>
      <c r="D26" s="137"/>
      <c r="E26" s="157"/>
      <c r="F26" s="137"/>
      <c r="G26" s="136"/>
      <c r="H26" s="137"/>
      <c r="I26" s="136"/>
      <c r="J26" s="136"/>
      <c r="K26" s="43"/>
      <c r="L26" s="136"/>
      <c r="M26" s="137"/>
      <c r="O26" s="44">
        <f t="shared" si="7"/>
        <v>0</v>
      </c>
      <c r="P26" s="45">
        <f t="shared" si="8"/>
        <v>0</v>
      </c>
      <c r="Q26" s="45">
        <f t="shared" si="9"/>
        <v>-15</v>
      </c>
      <c r="R26" s="46">
        <f t="shared" si="10"/>
        <v>0</v>
      </c>
      <c r="S26" s="46"/>
      <c r="T26" s="47" t="e">
        <f t="shared" si="11"/>
        <v>#DIV/0!</v>
      </c>
      <c r="U26" s="48" t="e">
        <f t="shared" si="12"/>
        <v>#DIV/0!</v>
      </c>
      <c r="V26" s="49">
        <f t="shared" si="13"/>
        <v>346.4228</v>
      </c>
      <c r="W26" s="49">
        <f t="shared" si="14"/>
        <v>0.4388</v>
      </c>
      <c r="X26" s="29"/>
      <c r="Y26" s="29"/>
      <c r="Z26" s="29"/>
      <c r="AA26" s="29"/>
      <c r="AB26" s="29"/>
      <c r="AC26" s="29"/>
      <c r="AD26" s="29"/>
      <c r="AE26" s="29"/>
      <c r="AF26" s="39"/>
      <c r="AG26" s="39"/>
      <c r="AH26" s="31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3"/>
      <c r="BJ26" s="32"/>
      <c r="BK26" s="33"/>
      <c r="BL26" s="32"/>
      <c r="BM26" s="33"/>
      <c r="BN26" s="32"/>
      <c r="BO26" s="33"/>
      <c r="BP26" s="33"/>
      <c r="BQ26" s="33"/>
      <c r="BR26" s="32"/>
      <c r="BS26" s="33"/>
      <c r="BT26" s="32"/>
      <c r="BU26" s="33"/>
      <c r="BV26" s="32"/>
      <c r="BW26" s="33"/>
      <c r="BX26" s="32"/>
      <c r="BY26" s="33"/>
      <c r="BZ26" s="32"/>
      <c r="CA26" s="33"/>
      <c r="CB26" s="32"/>
      <c r="CC26" s="33"/>
      <c r="CD26" s="32"/>
      <c r="CE26" s="33"/>
      <c r="CF26" s="32"/>
      <c r="CG26" s="33"/>
      <c r="CH26" s="32"/>
      <c r="CI26" s="33"/>
      <c r="CJ26" s="32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</row>
    <row r="27" spans="20:158" ht="18" customHeight="1" hidden="1" thickBot="1">
      <c r="T27" s="33"/>
      <c r="U27" s="50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</row>
    <row r="28" spans="1:158" ht="12.75">
      <c r="A28" s="163"/>
      <c r="B28" s="164"/>
      <c r="C28" s="169" t="s">
        <v>46</v>
      </c>
      <c r="D28" s="170"/>
      <c r="E28" s="170"/>
      <c r="F28" s="170"/>
      <c r="G28" s="170"/>
      <c r="H28" s="175" t="s">
        <v>38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7"/>
      <c r="S28" s="51"/>
      <c r="T28" s="52"/>
      <c r="U28" s="50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</row>
    <row r="29" spans="1:158" ht="12.75">
      <c r="A29" s="165"/>
      <c r="B29" s="166"/>
      <c r="C29" s="171"/>
      <c r="D29" s="172"/>
      <c r="E29" s="172"/>
      <c r="F29" s="172"/>
      <c r="G29" s="172"/>
      <c r="H29" s="178"/>
      <c r="I29" s="128"/>
      <c r="J29" s="128"/>
      <c r="K29" s="128"/>
      <c r="L29" s="128"/>
      <c r="M29" s="128"/>
      <c r="N29" s="128"/>
      <c r="O29" s="128"/>
      <c r="P29" s="128"/>
      <c r="Q29" s="128"/>
      <c r="R29" s="179"/>
      <c r="S29" s="51"/>
      <c r="T29" s="52"/>
      <c r="U29" s="50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</row>
    <row r="30" spans="1:158" ht="13.5" thickBot="1">
      <c r="A30" s="167"/>
      <c r="B30" s="168"/>
      <c r="C30" s="173"/>
      <c r="D30" s="174"/>
      <c r="E30" s="174"/>
      <c r="F30" s="174"/>
      <c r="G30" s="174"/>
      <c r="H30" s="180"/>
      <c r="I30" s="181"/>
      <c r="J30" s="181"/>
      <c r="K30" s="181"/>
      <c r="L30" s="181"/>
      <c r="M30" s="181"/>
      <c r="N30" s="181"/>
      <c r="O30" s="181"/>
      <c r="P30" s="181"/>
      <c r="Q30" s="181"/>
      <c r="R30" s="182"/>
      <c r="S30" s="51"/>
      <c r="T30" s="52"/>
      <c r="U30" s="50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</row>
    <row r="31" spans="20:158" ht="12.75">
      <c r="T31" s="33"/>
      <c r="U31" s="50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</row>
    <row r="32" spans="1:158" ht="15" customHeight="1">
      <c r="A32" s="183" t="s">
        <v>61</v>
      </c>
      <c r="B32" s="183"/>
      <c r="C32" s="93"/>
      <c r="D32" s="93"/>
      <c r="E32" s="93"/>
      <c r="F32" s="93"/>
      <c r="G32" s="89"/>
      <c r="H32" s="184" t="s">
        <v>67</v>
      </c>
      <c r="I32" s="184"/>
      <c r="J32" s="185"/>
      <c r="K32" s="185"/>
      <c r="L32" s="185"/>
      <c r="M32" s="185"/>
      <c r="N32" s="89"/>
      <c r="O32" s="89"/>
      <c r="P32" s="89"/>
      <c r="Q32" s="89"/>
      <c r="T32" s="33"/>
      <c r="U32" s="50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</row>
    <row r="33" spans="1:158" ht="26.25" customHeight="1" thickBot="1">
      <c r="A33" s="158" t="s">
        <v>62</v>
      </c>
      <c r="B33" s="158"/>
      <c r="C33" s="159"/>
      <c r="D33" s="160"/>
      <c r="E33" s="160"/>
      <c r="F33" s="160"/>
      <c r="G33" s="89"/>
      <c r="H33" s="161" t="s">
        <v>65</v>
      </c>
      <c r="I33" s="161"/>
      <c r="J33" s="162"/>
      <c r="K33" s="162"/>
      <c r="L33" s="162"/>
      <c r="M33" s="162"/>
      <c r="N33" s="89"/>
      <c r="O33" s="89"/>
      <c r="P33" s="89"/>
      <c r="Q33" s="89" t="s">
        <v>74</v>
      </c>
      <c r="R33" s="34" t="s">
        <v>75</v>
      </c>
      <c r="T33" s="33"/>
      <c r="U33" s="50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</row>
    <row r="34" spans="1:158" ht="15" customHeight="1" thickBot="1">
      <c r="A34" s="158" t="s">
        <v>63</v>
      </c>
      <c r="B34" s="158"/>
      <c r="C34" s="188"/>
      <c r="D34" s="188"/>
      <c r="E34" s="188"/>
      <c r="F34" s="188"/>
      <c r="G34" s="89"/>
      <c r="H34" s="161" t="s">
        <v>8</v>
      </c>
      <c r="I34" s="161"/>
      <c r="J34" s="189"/>
      <c r="K34" s="190"/>
      <c r="L34" s="190"/>
      <c r="M34" s="190"/>
      <c r="N34" s="89"/>
      <c r="O34" s="89"/>
      <c r="P34" s="89"/>
      <c r="Q34" s="89" t="s">
        <v>73</v>
      </c>
      <c r="T34" s="33"/>
      <c r="U34" s="288" t="s">
        <v>33</v>
      </c>
      <c r="V34" s="289"/>
      <c r="W34" s="289"/>
      <c r="X34" s="290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</row>
    <row r="35" spans="1:158" ht="15" customHeight="1">
      <c r="A35" s="186" t="s">
        <v>64</v>
      </c>
      <c r="B35" s="186"/>
      <c r="C35" s="187"/>
      <c r="D35" s="187"/>
      <c r="E35" s="187"/>
      <c r="F35" s="187"/>
      <c r="G35" s="89"/>
      <c r="H35" s="161" t="s">
        <v>66</v>
      </c>
      <c r="I35" s="161"/>
      <c r="J35" s="161"/>
      <c r="K35" s="161"/>
      <c r="L35" s="161"/>
      <c r="M35" s="161"/>
      <c r="N35" s="89"/>
      <c r="O35" s="89"/>
      <c r="P35" s="89"/>
      <c r="Q35" s="89" t="s">
        <v>72</v>
      </c>
      <c r="T35" s="33"/>
      <c r="U35" s="150" t="s">
        <v>32</v>
      </c>
      <c r="V35" s="151"/>
      <c r="W35" s="152"/>
      <c r="X35" s="19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</row>
    <row r="36" spans="20:158" ht="15" customHeight="1">
      <c r="T36" s="33"/>
      <c r="U36" s="138" t="s">
        <v>37</v>
      </c>
      <c r="V36" s="139"/>
      <c r="W36" s="140"/>
      <c r="X36" s="19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</row>
    <row r="37" spans="1:158" ht="15" customHeight="1">
      <c r="A37" s="135" t="s">
        <v>10</v>
      </c>
      <c r="C37" s="141">
        <f>A64</f>
        <v>0</v>
      </c>
      <c r="D37" s="142"/>
      <c r="E37" s="141">
        <f>A66</f>
        <v>0</v>
      </c>
      <c r="F37" s="142"/>
      <c r="G37" s="141">
        <f>E40</f>
        <v>0</v>
      </c>
      <c r="H37" s="142"/>
      <c r="I37" s="141">
        <f>G40</f>
        <v>0</v>
      </c>
      <c r="J37" s="142"/>
      <c r="K37" s="141">
        <f>I40</f>
        <v>0</v>
      </c>
      <c r="L37" s="142"/>
      <c r="M37" s="141" t="s">
        <v>34</v>
      </c>
      <c r="N37" s="142"/>
      <c r="O37" s="128"/>
      <c r="P37" s="128"/>
      <c r="Q37" s="149"/>
      <c r="R37" s="149"/>
      <c r="S37" s="51"/>
      <c r="T37" s="33"/>
      <c r="U37" s="129" t="s">
        <v>40</v>
      </c>
      <c r="V37" s="130"/>
      <c r="W37" s="131"/>
      <c r="X37" s="19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</row>
    <row r="38" spans="1:158" ht="15" customHeight="1">
      <c r="A38" s="191"/>
      <c r="C38" s="143"/>
      <c r="D38" s="144"/>
      <c r="E38" s="143"/>
      <c r="F38" s="144"/>
      <c r="G38" s="143"/>
      <c r="H38" s="144"/>
      <c r="I38" s="143"/>
      <c r="J38" s="144"/>
      <c r="K38" s="143"/>
      <c r="L38" s="144"/>
      <c r="M38" s="143"/>
      <c r="N38" s="144"/>
      <c r="O38" s="128"/>
      <c r="P38" s="128"/>
      <c r="Q38" s="149"/>
      <c r="R38" s="149"/>
      <c r="S38" s="51"/>
      <c r="T38" s="33"/>
      <c r="U38" s="129" t="s">
        <v>39</v>
      </c>
      <c r="V38" s="130"/>
      <c r="W38" s="131"/>
      <c r="X38" s="19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</row>
    <row r="39" spans="1:158" ht="15" customHeight="1">
      <c r="A39" s="135"/>
      <c r="C39" s="192"/>
      <c r="D39" s="193"/>
      <c r="E39" s="192"/>
      <c r="F39" s="193"/>
      <c r="G39" s="192"/>
      <c r="H39" s="193"/>
      <c r="I39" s="192"/>
      <c r="J39" s="193"/>
      <c r="K39" s="192"/>
      <c r="L39" s="193"/>
      <c r="M39" s="145"/>
      <c r="N39" s="146"/>
      <c r="O39" s="128" t="s">
        <v>34</v>
      </c>
      <c r="P39" s="128"/>
      <c r="Q39" s="128" t="s">
        <v>34</v>
      </c>
      <c r="R39" s="128"/>
      <c r="S39" s="51"/>
      <c r="T39" s="33"/>
      <c r="U39" s="129" t="s">
        <v>36</v>
      </c>
      <c r="V39" s="130"/>
      <c r="W39" s="131"/>
      <c r="X39" s="19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</row>
    <row r="40" spans="1:158" ht="15" customHeight="1">
      <c r="A40" s="135"/>
      <c r="C40" s="141">
        <f>A64</f>
        <v>0</v>
      </c>
      <c r="D40" s="142"/>
      <c r="E40" s="141">
        <f>E37</f>
        <v>0</v>
      </c>
      <c r="F40" s="142"/>
      <c r="G40" s="141">
        <f>G37</f>
        <v>0</v>
      </c>
      <c r="H40" s="142"/>
      <c r="I40" s="141">
        <f>I37</f>
        <v>0</v>
      </c>
      <c r="J40" s="142"/>
      <c r="K40" s="141">
        <f>K37</f>
        <v>0</v>
      </c>
      <c r="L40" s="142"/>
      <c r="M40" s="145"/>
      <c r="N40" s="146"/>
      <c r="O40" s="128"/>
      <c r="P40" s="128"/>
      <c r="Q40" s="128"/>
      <c r="R40" s="128"/>
      <c r="S40" s="51"/>
      <c r="T40" s="33"/>
      <c r="U40" s="129" t="s">
        <v>44</v>
      </c>
      <c r="V40" s="130"/>
      <c r="W40" s="131"/>
      <c r="X40" s="19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</row>
    <row r="41" spans="1:158" ht="15" customHeight="1">
      <c r="A41" s="135" t="s">
        <v>9</v>
      </c>
      <c r="C41" s="143"/>
      <c r="D41" s="144"/>
      <c r="E41" s="143"/>
      <c r="F41" s="144"/>
      <c r="G41" s="143"/>
      <c r="H41" s="144"/>
      <c r="I41" s="143"/>
      <c r="J41" s="144"/>
      <c r="K41" s="143"/>
      <c r="L41" s="144"/>
      <c r="M41" s="145"/>
      <c r="N41" s="146"/>
      <c r="O41" s="128"/>
      <c r="P41" s="128"/>
      <c r="Q41" s="128"/>
      <c r="R41" s="128"/>
      <c r="S41" s="51"/>
      <c r="T41" s="33"/>
      <c r="U41" s="129" t="s">
        <v>42</v>
      </c>
      <c r="V41" s="130"/>
      <c r="W41" s="131"/>
      <c r="X41" s="19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</row>
    <row r="42" spans="1:158" ht="15" customHeight="1">
      <c r="A42" s="194"/>
      <c r="C42" s="192"/>
      <c r="D42" s="193"/>
      <c r="E42" s="192"/>
      <c r="F42" s="193"/>
      <c r="G42" s="192"/>
      <c r="H42" s="193"/>
      <c r="I42" s="192"/>
      <c r="J42" s="193"/>
      <c r="K42" s="192"/>
      <c r="L42" s="193"/>
      <c r="M42" s="147"/>
      <c r="N42" s="148"/>
      <c r="O42" s="128"/>
      <c r="P42" s="128"/>
      <c r="Q42" s="128"/>
      <c r="R42" s="128"/>
      <c r="S42" s="51"/>
      <c r="T42" s="33"/>
      <c r="U42" s="50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</row>
    <row r="43" spans="3:158" s="53" customFormat="1" ht="12.75" customHeight="1" thickBot="1">
      <c r="C43" s="134">
        <v>1</v>
      </c>
      <c r="D43" s="134"/>
      <c r="E43" s="134">
        <v>2</v>
      </c>
      <c r="F43" s="134"/>
      <c r="G43" s="134">
        <v>3</v>
      </c>
      <c r="H43" s="134"/>
      <c r="I43" s="134">
        <v>4</v>
      </c>
      <c r="J43" s="134"/>
      <c r="K43" s="134">
        <v>5</v>
      </c>
      <c r="L43" s="134"/>
      <c r="M43" s="134"/>
      <c r="N43" s="134"/>
      <c r="O43" s="134"/>
      <c r="P43" s="134"/>
      <c r="Q43" s="134"/>
      <c r="R43" s="134"/>
      <c r="S43" s="54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6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</row>
    <row r="44" spans="1:153" ht="15" customHeight="1" thickBot="1" thickTop="1">
      <c r="A44" s="212" t="s">
        <v>11</v>
      </c>
      <c r="B44" s="214" t="s">
        <v>12</v>
      </c>
      <c r="C44" s="198"/>
      <c r="D44" s="197" t="s">
        <v>13</v>
      </c>
      <c r="E44" s="202"/>
      <c r="F44" s="197" t="s">
        <v>47</v>
      </c>
      <c r="G44" s="202"/>
      <c r="H44" s="215" t="s">
        <v>35</v>
      </c>
      <c r="I44" s="216"/>
      <c r="J44" s="197" t="s">
        <v>50</v>
      </c>
      <c r="K44" s="198"/>
      <c r="L44" s="201" t="s">
        <v>60</v>
      </c>
      <c r="M44" s="202"/>
      <c r="N44" s="197" t="s">
        <v>51</v>
      </c>
      <c r="O44" s="202"/>
      <c r="P44" s="201" t="s">
        <v>55</v>
      </c>
      <c r="Q44" s="205"/>
      <c r="R44" s="206"/>
      <c r="S44" s="51"/>
      <c r="T44" s="33"/>
      <c r="U44" s="217" t="s">
        <v>30</v>
      </c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13"/>
      <c r="BC44" s="57"/>
      <c r="BD44" s="13"/>
      <c r="BE44" s="57"/>
      <c r="BF44" s="13"/>
      <c r="BG44" s="57"/>
      <c r="BH44" s="13"/>
      <c r="BI44" s="57"/>
      <c r="BJ44" s="13"/>
      <c r="BK44" s="57"/>
      <c r="BL44" s="13"/>
      <c r="BM44" s="57"/>
      <c r="BN44" s="13"/>
      <c r="BO44" s="57"/>
      <c r="BP44" s="13"/>
      <c r="BQ44" s="57"/>
      <c r="BR44" s="13"/>
      <c r="BS44" s="57"/>
      <c r="BT44" s="13"/>
      <c r="BU44" s="57"/>
      <c r="BV44" s="13"/>
      <c r="BW44" s="57"/>
      <c r="BX44" s="13"/>
      <c r="BY44" s="57"/>
      <c r="BZ44" s="13"/>
      <c r="CA44" s="57"/>
      <c r="CB44" s="13"/>
      <c r="CC44" s="57"/>
      <c r="CD44" s="13"/>
      <c r="CE44" s="57"/>
      <c r="CF44" s="1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</row>
    <row r="45" spans="1:153" ht="23.25" customHeight="1" thickBot="1">
      <c r="A45" s="213"/>
      <c r="B45" s="199"/>
      <c r="C45" s="200"/>
      <c r="D45" s="203"/>
      <c r="E45" s="204"/>
      <c r="F45" s="203"/>
      <c r="G45" s="204"/>
      <c r="H45" s="104" t="s">
        <v>49</v>
      </c>
      <c r="I45" s="104" t="s">
        <v>48</v>
      </c>
      <c r="J45" s="199"/>
      <c r="K45" s="200"/>
      <c r="L45" s="203"/>
      <c r="M45" s="204"/>
      <c r="N45" s="203"/>
      <c r="O45" s="204"/>
      <c r="P45" s="203"/>
      <c r="Q45" s="207"/>
      <c r="R45" s="208"/>
      <c r="S45" s="51"/>
      <c r="T45" s="33"/>
      <c r="U45" s="218"/>
      <c r="V45" s="33"/>
      <c r="W45" s="33"/>
      <c r="X45" s="33"/>
      <c r="Y45" s="58" t="s">
        <v>31</v>
      </c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59"/>
      <c r="BC45" s="90"/>
      <c r="BD45" s="59"/>
      <c r="BE45" s="57"/>
      <c r="BF45" s="59"/>
      <c r="BG45" s="90"/>
      <c r="BH45" s="59"/>
      <c r="BI45" s="94"/>
      <c r="BJ45" s="59"/>
      <c r="BK45" s="57"/>
      <c r="BL45" s="59"/>
      <c r="BM45" s="94"/>
      <c r="BN45" s="59"/>
      <c r="BO45" s="94"/>
      <c r="BP45" s="59"/>
      <c r="BQ45" s="57"/>
      <c r="BR45" s="59"/>
      <c r="BS45" s="94"/>
      <c r="BT45" s="59"/>
      <c r="BU45" s="94"/>
      <c r="BV45" s="59"/>
      <c r="BW45" s="57"/>
      <c r="BX45" s="59"/>
      <c r="BY45" s="94"/>
      <c r="BZ45" s="59"/>
      <c r="CA45" s="94"/>
      <c r="CB45" s="59"/>
      <c r="CC45" s="57"/>
      <c r="CD45" s="59"/>
      <c r="CE45" s="94"/>
      <c r="CF45" s="59"/>
      <c r="CG45" s="33"/>
      <c r="CH45" s="96"/>
      <c r="CI45" s="97"/>
      <c r="CJ45" s="96"/>
      <c r="CK45" s="97"/>
      <c r="CL45" s="96"/>
      <c r="CM45" s="97"/>
      <c r="CN45" s="96"/>
      <c r="CO45" s="97"/>
      <c r="CP45" s="96"/>
      <c r="CQ45" s="97"/>
      <c r="CR45" s="96"/>
      <c r="CS45" s="97"/>
      <c r="CT45" s="96"/>
      <c r="CU45" s="97"/>
      <c r="CV45" s="96"/>
      <c r="CW45" s="97"/>
      <c r="CX45" s="96"/>
      <c r="CY45" s="97"/>
      <c r="CZ45" s="96"/>
      <c r="DA45" s="97"/>
      <c r="DB45" s="96"/>
      <c r="DC45" s="97"/>
      <c r="DD45" s="96"/>
      <c r="DE45" s="97"/>
      <c r="DF45" s="96"/>
      <c r="DG45" s="97"/>
      <c r="DH45" s="96"/>
      <c r="DI45" s="97"/>
      <c r="DJ45" s="96"/>
      <c r="DK45" s="97"/>
      <c r="DL45" s="96"/>
      <c r="DM45" s="97"/>
      <c r="DN45" s="96"/>
      <c r="DO45" s="97"/>
      <c r="DP45" s="96"/>
      <c r="DQ45" s="97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</row>
    <row r="46" spans="1:153" ht="25.5" customHeight="1" thickBot="1" thickTop="1">
      <c r="A46" s="60" t="s">
        <v>15</v>
      </c>
      <c r="B46" s="219"/>
      <c r="C46" s="220"/>
      <c r="D46" s="221"/>
      <c r="E46" s="222"/>
      <c r="F46" s="209"/>
      <c r="G46" s="223"/>
      <c r="H46" s="1"/>
      <c r="I46" s="105"/>
      <c r="J46" s="224"/>
      <c r="K46" s="225"/>
      <c r="L46" s="195"/>
      <c r="M46" s="196"/>
      <c r="N46" s="226"/>
      <c r="O46" s="227"/>
      <c r="P46" s="209"/>
      <c r="Q46" s="210"/>
      <c r="R46" s="211"/>
      <c r="S46" s="5"/>
      <c r="T46" s="33"/>
      <c r="U46" s="62" t="str">
        <f>IF(C37="80 CST",X37,IF(C37="380CST",X38,IF(C37="180CST",X39,IF(C37="MOTORİN",X40,IF(C37="F.OIL 5-A",X41,IF(C37="F.OIL NO 4",X36,IF(C37="F/6",X35," ")))))))</f>
        <v> </v>
      </c>
      <c r="V46" s="63" t="s">
        <v>14</v>
      </c>
      <c r="W46" s="33"/>
      <c r="X46" s="33"/>
      <c r="Y46" s="64">
        <f>IF(C40="80 CST",F48,0)</f>
        <v>0</v>
      </c>
      <c r="Z46" s="64">
        <f>IF(C39="3500SN",F47,0)</f>
        <v>0</v>
      </c>
      <c r="AA46" s="64">
        <f>IF(C37="80 CST",F46,0)</f>
        <v>0</v>
      </c>
      <c r="AB46" s="33"/>
      <c r="AC46" s="64">
        <f>IF(C40="380 CST",F48,0)</f>
        <v>0</v>
      </c>
      <c r="AD46" s="64">
        <f>IF(C39="S.BENZİN",F47,0)</f>
        <v>0</v>
      </c>
      <c r="AE46" s="64">
        <f>IF(C37="380 CST",F46,0)</f>
        <v>0</v>
      </c>
      <c r="AF46" s="33"/>
      <c r="AG46" s="65"/>
      <c r="AH46" s="65"/>
      <c r="AI46" s="65"/>
      <c r="AJ46" s="32"/>
      <c r="AK46" s="65"/>
      <c r="AL46" s="65"/>
      <c r="AM46" s="65"/>
      <c r="AN46" s="65"/>
      <c r="AO46" s="65"/>
      <c r="AP46" s="65"/>
      <c r="AQ46" s="65"/>
      <c r="AR46" s="32"/>
      <c r="AS46" s="65"/>
      <c r="AT46" s="65"/>
      <c r="AU46" s="65"/>
      <c r="AV46" s="32"/>
      <c r="AW46" s="65"/>
      <c r="AX46" s="65"/>
      <c r="AY46" s="65"/>
      <c r="AZ46" s="33"/>
      <c r="BA46" s="33"/>
      <c r="BB46" s="59"/>
      <c r="BC46" s="91"/>
      <c r="BD46" s="59"/>
      <c r="BE46" s="66"/>
      <c r="BF46" s="59"/>
      <c r="BG46" s="91"/>
      <c r="BH46" s="59"/>
      <c r="BI46" s="94"/>
      <c r="BJ46" s="59"/>
      <c r="BK46" s="66"/>
      <c r="BL46" s="59"/>
      <c r="BM46" s="94"/>
      <c r="BN46" s="59"/>
      <c r="BO46" s="94"/>
      <c r="BP46" s="59"/>
      <c r="BQ46" s="66"/>
      <c r="BR46" s="59"/>
      <c r="BS46" s="94"/>
      <c r="BT46" s="59"/>
      <c r="BU46" s="94"/>
      <c r="BV46" s="59"/>
      <c r="BW46" s="66"/>
      <c r="BX46" s="59"/>
      <c r="BY46" s="94"/>
      <c r="BZ46" s="59"/>
      <c r="CA46" s="94"/>
      <c r="CB46" s="59"/>
      <c r="CC46" s="66"/>
      <c r="CD46" s="59"/>
      <c r="CE46" s="94"/>
      <c r="CF46" s="59"/>
      <c r="CG46" s="67"/>
      <c r="CH46" s="98"/>
      <c r="CI46" s="99"/>
      <c r="CJ46" s="98"/>
      <c r="CK46" s="98"/>
      <c r="CL46" s="98"/>
      <c r="CM46" s="99"/>
      <c r="CN46" s="98"/>
      <c r="CO46" s="99"/>
      <c r="CP46" s="98"/>
      <c r="CQ46" s="98"/>
      <c r="CR46" s="98"/>
      <c r="CS46" s="99"/>
      <c r="CT46" s="98"/>
      <c r="CU46" s="99"/>
      <c r="CV46" s="98"/>
      <c r="CW46" s="98"/>
      <c r="CX46" s="98"/>
      <c r="CY46" s="99"/>
      <c r="CZ46" s="98"/>
      <c r="DA46" s="99"/>
      <c r="DB46" s="98"/>
      <c r="DC46" s="98"/>
      <c r="DD46" s="98"/>
      <c r="DE46" s="99"/>
      <c r="DF46" s="98"/>
      <c r="DG46" s="99"/>
      <c r="DH46" s="98"/>
      <c r="DI46" s="98"/>
      <c r="DJ46" s="98"/>
      <c r="DK46" s="99"/>
      <c r="DL46" s="98"/>
      <c r="DM46" s="98"/>
      <c r="DN46" s="98"/>
      <c r="DO46" s="98"/>
      <c r="DP46" s="98"/>
      <c r="DQ46" s="98"/>
      <c r="DR46" s="68"/>
      <c r="DS46" s="33"/>
      <c r="DT46" s="33"/>
      <c r="DU46" s="33"/>
      <c r="DV46" s="7">
        <f>L46/100</f>
        <v>0</v>
      </c>
      <c r="DW46" s="8">
        <f aca="true" t="shared" si="15" ref="DW46:DW61">ROUND((DV46*10000)/25,0.5)*25/10000</f>
        <v>0</v>
      </c>
      <c r="DX46" s="9">
        <f aca="true" t="shared" si="16" ref="DX46:DX61">DW46*100</f>
        <v>0</v>
      </c>
      <c r="DY46" s="8" t="e">
        <f aca="true" t="shared" si="17" ref="DY46:DY61">ROUND((U46*10000)/20,0.5)*20/10000</f>
        <v>#VALUE!</v>
      </c>
      <c r="DZ46" s="10">
        <f aca="true" t="shared" si="18" ref="DZ46:DZ61">DX46</f>
        <v>0</v>
      </c>
      <c r="EA46" s="11"/>
      <c r="EB46" s="12" t="e">
        <f aca="true" t="shared" si="19" ref="EB46:EB61">DY46*1000</f>
        <v>#VALUE!</v>
      </c>
      <c r="EC46" s="13" t="e">
        <f aca="true" t="shared" si="20" ref="EC46:EC61">EL46</f>
        <v>#VALUE!</v>
      </c>
      <c r="ED46" s="13" t="e">
        <f aca="true" t="shared" si="21" ref="ED46:ED61">EP46</f>
        <v>#VALUE!</v>
      </c>
      <c r="EE46" s="14">
        <f aca="true" t="shared" si="22" ref="EE46:EE61">DZ46-15</f>
        <v>-15</v>
      </c>
      <c r="EF46" s="15" t="e">
        <f aca="true" t="shared" si="23" ref="EF46:EF61">IF(EB46&gt;770,IF(EB46&lt;788,-0.00336312+((2680.3206/EB46)/EB46),EC46/(EB46*EB46)+ED46/EB46),EC46/(EB46*EB46)+ED46/EB46)</f>
        <v>#VALUE!</v>
      </c>
      <c r="EG46" s="16" t="e">
        <f aca="true" t="shared" si="24" ref="EG46:EG61">ROUND(EXP((EF46*EE46*-1)-0.8*(EF46*EF46)*(EE46*EE46)),4)</f>
        <v>#VALUE!</v>
      </c>
      <c r="EH46" s="13">
        <f>DZ46*DO51</f>
        <v>0</v>
      </c>
      <c r="EI46" s="13">
        <v>186.9696</v>
      </c>
      <c r="EJ46" s="13" t="e">
        <f aca="true" t="shared" si="25" ref="EJ46:EJ61">IF(EB46&lt;838.99,(407.5722),(0))</f>
        <v>#VALUE!</v>
      </c>
      <c r="EK46" s="13" t="e">
        <f aca="true" t="shared" si="26" ref="EK46:EK61">IF(EB46&lt;770.49,(-248.119),(0))</f>
        <v>#VALUE!</v>
      </c>
      <c r="EL46" s="13" t="e">
        <f aca="true" t="shared" si="27" ref="EL46:EL63">EI46+EJ46+EK46</f>
        <v>#VALUE!</v>
      </c>
      <c r="EM46" s="13">
        <v>0.4862</v>
      </c>
      <c r="EN46" s="17" t="e">
        <f aca="true" t="shared" si="28" ref="EN46:EN61">IF(EB46&lt;838.99,(-0.4862),(0))</f>
        <v>#VALUE!</v>
      </c>
      <c r="EO46" s="13" t="e">
        <f aca="true" t="shared" si="29" ref="EO46:EO61">IF(EB46&lt;770.49,(0.4388),(0))</f>
        <v>#VALUE!</v>
      </c>
      <c r="EP46" s="13" t="e">
        <f aca="true" t="shared" si="30" ref="EP46:EP61">EM46+EN46+EO46</f>
        <v>#VALUE!</v>
      </c>
      <c r="EQ46" s="16">
        <v>6.292</v>
      </c>
      <c r="ER46" s="13" t="e">
        <f aca="true" t="shared" si="31" ref="ER46:ER61">IF(EB46&lt;(902),(0.001),0)</f>
        <v>#VALUE!</v>
      </c>
      <c r="ES46" s="18" t="e">
        <f aca="true" t="shared" si="32" ref="ES46:ES61">IF(EB46&lt;(779),(0.001),0)</f>
        <v>#VALUE!</v>
      </c>
      <c r="ET46" s="18" t="e">
        <f aca="true" t="shared" si="33" ref="ET46:ET61">IF(EB46&lt;(698),(0.001),0)</f>
        <v>#VALUE!</v>
      </c>
      <c r="EU46" s="18" t="e">
        <f aca="true" t="shared" si="34" ref="EU46:EU61">EQ46+ER46+ES46+ET46</f>
        <v>#VALUE!</v>
      </c>
      <c r="EV46" s="33"/>
      <c r="EW46" s="33"/>
    </row>
    <row r="47" spans="1:153" ht="3" customHeight="1" hidden="1" thickBot="1" thickTop="1">
      <c r="A47" s="69"/>
      <c r="B47" s="219"/>
      <c r="C47" s="220"/>
      <c r="D47" s="221"/>
      <c r="E47" s="222"/>
      <c r="F47" s="235"/>
      <c r="G47" s="236"/>
      <c r="H47" s="2"/>
      <c r="I47" s="70"/>
      <c r="J47" s="235"/>
      <c r="K47" s="236"/>
      <c r="L47" s="87"/>
      <c r="M47" s="88"/>
      <c r="N47" s="240"/>
      <c r="O47" s="241"/>
      <c r="P47" s="235"/>
      <c r="Q47" s="239"/>
      <c r="R47" s="236"/>
      <c r="S47" s="5"/>
      <c r="T47" s="33"/>
      <c r="U47" s="62" t="str">
        <f>IF(C39="MOTORİN",X37,IF(C39="S.BENZİN",X38,IF(C39="K.BENZİN",X39,IF(C39="JET A-1",X40,IF(C39="F-76",X41,IF(C39="KAL-YAK",X36,IF(C39="F/6",X35," ")))))))</f>
        <v> </v>
      </c>
      <c r="V47" s="71" t="s">
        <v>16</v>
      </c>
      <c r="W47" s="33"/>
      <c r="X47" s="33"/>
      <c r="Y47" s="64">
        <f>IF(E40="MOTORİN",F51,0)</f>
        <v>0</v>
      </c>
      <c r="Z47" s="64">
        <f>IF(E39="MOTORİN",F50,0)</f>
        <v>0</v>
      </c>
      <c r="AA47" s="64">
        <f>IF(E37="MOTORİN",F49,0)</f>
        <v>0</v>
      </c>
      <c r="AB47" s="33"/>
      <c r="AC47" s="64">
        <f>IF(E40="S.BENZİN",F51,0)</f>
        <v>0</v>
      </c>
      <c r="AD47" s="64">
        <f>IF(E39="S.BENZİN",F50,0)</f>
        <v>0</v>
      </c>
      <c r="AE47" s="64">
        <f>IF(E37="S.BENZİN",F49,0)</f>
        <v>0</v>
      </c>
      <c r="AF47" s="33"/>
      <c r="AG47" s="65"/>
      <c r="AH47" s="65"/>
      <c r="AI47" s="65"/>
      <c r="AJ47" s="32"/>
      <c r="AK47" s="65"/>
      <c r="AL47" s="65"/>
      <c r="AM47" s="65"/>
      <c r="AN47" s="65"/>
      <c r="AO47" s="65"/>
      <c r="AP47" s="65"/>
      <c r="AQ47" s="65"/>
      <c r="AR47" s="32"/>
      <c r="AS47" s="65"/>
      <c r="AT47" s="65"/>
      <c r="AU47" s="65"/>
      <c r="AV47" s="32"/>
      <c r="AW47" s="65"/>
      <c r="AX47" s="65"/>
      <c r="AY47" s="65"/>
      <c r="AZ47" s="33"/>
      <c r="BA47" s="33"/>
      <c r="BB47" s="59"/>
      <c r="BC47" s="91"/>
      <c r="BD47" s="59"/>
      <c r="BE47" s="66"/>
      <c r="BF47" s="59"/>
      <c r="BG47" s="91"/>
      <c r="BH47" s="59"/>
      <c r="BI47" s="94"/>
      <c r="BJ47" s="59"/>
      <c r="BK47" s="66"/>
      <c r="BL47" s="59"/>
      <c r="BM47" s="94"/>
      <c r="BN47" s="59"/>
      <c r="BO47" s="94"/>
      <c r="BP47" s="59"/>
      <c r="BQ47" s="66"/>
      <c r="BR47" s="59"/>
      <c r="BS47" s="94"/>
      <c r="BT47" s="59"/>
      <c r="BU47" s="94"/>
      <c r="BV47" s="59"/>
      <c r="BW47" s="66"/>
      <c r="BX47" s="59"/>
      <c r="BY47" s="94"/>
      <c r="BZ47" s="59"/>
      <c r="CA47" s="94"/>
      <c r="CB47" s="59"/>
      <c r="CC47" s="66"/>
      <c r="CD47" s="59"/>
      <c r="CE47" s="94"/>
      <c r="CF47" s="59"/>
      <c r="CG47" s="67"/>
      <c r="CH47" s="41"/>
      <c r="CI47" s="99"/>
      <c r="CJ47" s="41"/>
      <c r="CK47" s="98"/>
      <c r="CL47" s="41"/>
      <c r="CM47" s="99"/>
      <c r="CN47" s="41"/>
      <c r="CO47" s="99"/>
      <c r="CP47" s="41"/>
      <c r="CQ47" s="98"/>
      <c r="CR47" s="41"/>
      <c r="CS47" s="99"/>
      <c r="CT47" s="41"/>
      <c r="CU47" s="99"/>
      <c r="CV47" s="41"/>
      <c r="CW47" s="98"/>
      <c r="CX47" s="41"/>
      <c r="CY47" s="99"/>
      <c r="CZ47" s="41"/>
      <c r="DA47" s="99"/>
      <c r="DB47" s="41"/>
      <c r="DC47" s="98"/>
      <c r="DD47" s="41"/>
      <c r="DE47" s="99"/>
      <c r="DF47" s="41"/>
      <c r="DG47" s="99"/>
      <c r="DH47" s="41"/>
      <c r="DI47" s="98"/>
      <c r="DJ47" s="41"/>
      <c r="DK47" s="99"/>
      <c r="DL47" s="41"/>
      <c r="DM47" s="98"/>
      <c r="DN47" s="41"/>
      <c r="DO47" s="98"/>
      <c r="DP47" s="41"/>
      <c r="DQ47" s="98"/>
      <c r="DR47" s="33"/>
      <c r="DS47" s="33"/>
      <c r="DT47" s="33"/>
      <c r="DU47" s="33"/>
      <c r="DV47" s="7">
        <f>L47/100</f>
        <v>0</v>
      </c>
      <c r="DW47" s="8">
        <f t="shared" si="15"/>
        <v>0</v>
      </c>
      <c r="DX47" s="9">
        <f t="shared" si="16"/>
        <v>0</v>
      </c>
      <c r="DY47" s="8" t="e">
        <f t="shared" si="17"/>
        <v>#VALUE!</v>
      </c>
      <c r="DZ47" s="10">
        <f t="shared" si="18"/>
        <v>0</v>
      </c>
      <c r="EA47" s="11"/>
      <c r="EB47" s="12" t="e">
        <f t="shared" si="19"/>
        <v>#VALUE!</v>
      </c>
      <c r="EC47" s="13" t="e">
        <f t="shared" si="20"/>
        <v>#VALUE!</v>
      </c>
      <c r="ED47" s="13" t="e">
        <f t="shared" si="21"/>
        <v>#VALUE!</v>
      </c>
      <c r="EE47" s="14">
        <f t="shared" si="22"/>
        <v>-15</v>
      </c>
      <c r="EF47" s="15" t="e">
        <f t="shared" si="23"/>
        <v>#VALUE!</v>
      </c>
      <c r="EG47" s="16" t="e">
        <f t="shared" si="24"/>
        <v>#VALUE!</v>
      </c>
      <c r="EH47" s="13">
        <f>DZ47*DO52</f>
        <v>0</v>
      </c>
      <c r="EI47" s="13">
        <v>186.9696</v>
      </c>
      <c r="EJ47" s="13" t="e">
        <f t="shared" si="25"/>
        <v>#VALUE!</v>
      </c>
      <c r="EK47" s="13" t="e">
        <f t="shared" si="26"/>
        <v>#VALUE!</v>
      </c>
      <c r="EL47" s="13" t="e">
        <f t="shared" si="27"/>
        <v>#VALUE!</v>
      </c>
      <c r="EM47" s="13">
        <v>0.4862</v>
      </c>
      <c r="EN47" s="17" t="e">
        <f t="shared" si="28"/>
        <v>#VALUE!</v>
      </c>
      <c r="EO47" s="13" t="e">
        <f t="shared" si="29"/>
        <v>#VALUE!</v>
      </c>
      <c r="EP47" s="13" t="e">
        <f t="shared" si="30"/>
        <v>#VALUE!</v>
      </c>
      <c r="EQ47" s="16">
        <v>6.292</v>
      </c>
      <c r="ER47" s="13" t="e">
        <f t="shared" si="31"/>
        <v>#VALUE!</v>
      </c>
      <c r="ES47" s="18" t="e">
        <f t="shared" si="32"/>
        <v>#VALUE!</v>
      </c>
      <c r="ET47" s="18" t="e">
        <f t="shared" si="33"/>
        <v>#VALUE!</v>
      </c>
      <c r="EU47" s="18" t="e">
        <f t="shared" si="34"/>
        <v>#VALUE!</v>
      </c>
      <c r="EV47" s="33"/>
      <c r="EW47" s="33"/>
    </row>
    <row r="48" spans="1:153" ht="25.5" customHeight="1" thickBot="1" thickTop="1">
      <c r="A48" s="72" t="s">
        <v>14</v>
      </c>
      <c r="B48" s="219"/>
      <c r="C48" s="220"/>
      <c r="D48" s="221"/>
      <c r="E48" s="222"/>
      <c r="F48" s="228"/>
      <c r="G48" s="229"/>
      <c r="H48" s="3"/>
      <c r="I48" s="73"/>
      <c r="J48" s="228"/>
      <c r="K48" s="229"/>
      <c r="L48" s="195"/>
      <c r="M48" s="196"/>
      <c r="N48" s="230"/>
      <c r="O48" s="231"/>
      <c r="P48" s="232"/>
      <c r="Q48" s="233"/>
      <c r="R48" s="234"/>
      <c r="S48" s="5"/>
      <c r="T48" s="33"/>
      <c r="U48" s="62" t="str">
        <f>IF(C40="80 CST",X37,IF(C40="380CST",X38,IF(C40="180CST",X39,IF(C40="MOTORİN",X40,IF(C40="F.OIL 5-A",X41,IF(C40="F.OIL NO 4",X36,IF(C40="F/6",X35," ")))))))</f>
        <v> </v>
      </c>
      <c r="V48" s="74" t="s">
        <v>15</v>
      </c>
      <c r="W48" s="33"/>
      <c r="X48" s="33"/>
      <c r="Y48" s="64">
        <f>IF(G40="80 CST",F54,0)</f>
        <v>0</v>
      </c>
      <c r="Z48" s="64">
        <f>IF(G39="3500SN",F53,0)</f>
        <v>0</v>
      </c>
      <c r="AA48" s="64">
        <f>IF(G37="80 CST",F52,0)</f>
        <v>0</v>
      </c>
      <c r="AB48" s="33"/>
      <c r="AC48" s="64">
        <f>IF(G40="380 CST",F54,0)</f>
        <v>0</v>
      </c>
      <c r="AD48" s="64">
        <f>IF(G39="S.BENZİN",F53,0)</f>
        <v>0</v>
      </c>
      <c r="AE48" s="64">
        <f>IF(G37="380 CST",F52,0)</f>
        <v>0</v>
      </c>
      <c r="AF48" s="33"/>
      <c r="AG48" s="65"/>
      <c r="AH48" s="65"/>
      <c r="AI48" s="65"/>
      <c r="AJ48" s="32"/>
      <c r="AK48" s="65"/>
      <c r="AL48" s="65"/>
      <c r="AM48" s="65"/>
      <c r="AN48" s="65"/>
      <c r="AO48" s="65"/>
      <c r="AP48" s="65"/>
      <c r="AQ48" s="65"/>
      <c r="AR48" s="32"/>
      <c r="AS48" s="65"/>
      <c r="AT48" s="65"/>
      <c r="AU48" s="65"/>
      <c r="AV48" s="32"/>
      <c r="AW48" s="65"/>
      <c r="AX48" s="65"/>
      <c r="AY48" s="65"/>
      <c r="AZ48" s="33"/>
      <c r="BA48" s="33"/>
      <c r="BB48" s="59"/>
      <c r="BC48" s="91"/>
      <c r="BD48" s="59"/>
      <c r="BE48" s="66"/>
      <c r="BF48" s="59"/>
      <c r="BG48" s="91"/>
      <c r="BH48" s="59"/>
      <c r="BI48" s="94"/>
      <c r="BJ48" s="59"/>
      <c r="BK48" s="66"/>
      <c r="BL48" s="59"/>
      <c r="BM48" s="94"/>
      <c r="BN48" s="59"/>
      <c r="BO48" s="94"/>
      <c r="BP48" s="59"/>
      <c r="BQ48" s="66"/>
      <c r="BR48" s="59"/>
      <c r="BS48" s="94"/>
      <c r="BT48" s="59"/>
      <c r="BU48" s="94"/>
      <c r="BV48" s="59"/>
      <c r="BW48" s="66"/>
      <c r="BX48" s="59"/>
      <c r="BY48" s="94"/>
      <c r="BZ48" s="59"/>
      <c r="CA48" s="94"/>
      <c r="CB48" s="59"/>
      <c r="CC48" s="66"/>
      <c r="CD48" s="59"/>
      <c r="CE48" s="94"/>
      <c r="CF48" s="59"/>
      <c r="CG48" s="67"/>
      <c r="CH48" s="41"/>
      <c r="CI48" s="99"/>
      <c r="CJ48" s="41"/>
      <c r="CK48" s="98"/>
      <c r="CL48" s="41"/>
      <c r="CM48" s="99"/>
      <c r="CN48" s="41"/>
      <c r="CO48" s="99"/>
      <c r="CP48" s="41"/>
      <c r="CQ48" s="98"/>
      <c r="CR48" s="41"/>
      <c r="CS48" s="99"/>
      <c r="CT48" s="41"/>
      <c r="CU48" s="99"/>
      <c r="CV48" s="41"/>
      <c r="CW48" s="98"/>
      <c r="CX48" s="41"/>
      <c r="CY48" s="99"/>
      <c r="CZ48" s="41"/>
      <c r="DA48" s="99"/>
      <c r="DB48" s="41"/>
      <c r="DC48" s="98"/>
      <c r="DD48" s="41"/>
      <c r="DE48" s="99"/>
      <c r="DF48" s="41"/>
      <c r="DG48" s="99"/>
      <c r="DH48" s="41"/>
      <c r="DI48" s="98"/>
      <c r="DJ48" s="41"/>
      <c r="DK48" s="99"/>
      <c r="DL48" s="41"/>
      <c r="DM48" s="98"/>
      <c r="DN48" s="41"/>
      <c r="DO48" s="98"/>
      <c r="DP48" s="41"/>
      <c r="DQ48" s="98"/>
      <c r="DR48" s="33"/>
      <c r="DS48" s="33"/>
      <c r="DT48" s="33"/>
      <c r="DU48" s="33"/>
      <c r="DV48" s="7">
        <f aca="true" t="shared" si="35" ref="DV48:DV60">L48/100</f>
        <v>0</v>
      </c>
      <c r="DW48" s="8">
        <f t="shared" si="15"/>
        <v>0</v>
      </c>
      <c r="DX48" s="9">
        <f t="shared" si="16"/>
        <v>0</v>
      </c>
      <c r="DY48" s="8" t="e">
        <f t="shared" si="17"/>
        <v>#VALUE!</v>
      </c>
      <c r="DZ48" s="10">
        <f t="shared" si="18"/>
        <v>0</v>
      </c>
      <c r="EA48" s="11"/>
      <c r="EB48" s="12" t="e">
        <f t="shared" si="19"/>
        <v>#VALUE!</v>
      </c>
      <c r="EC48" s="13" t="e">
        <f t="shared" si="20"/>
        <v>#VALUE!</v>
      </c>
      <c r="ED48" s="13" t="e">
        <f t="shared" si="21"/>
        <v>#VALUE!</v>
      </c>
      <c r="EE48" s="14">
        <f t="shared" si="22"/>
        <v>-15</v>
      </c>
      <c r="EF48" s="15" t="e">
        <f t="shared" si="23"/>
        <v>#VALUE!</v>
      </c>
      <c r="EG48" s="16" t="e">
        <f t="shared" si="24"/>
        <v>#VALUE!</v>
      </c>
      <c r="EH48" s="13">
        <f aca="true" t="shared" si="36" ref="EH48:EH56">DZ48*DO53</f>
        <v>0</v>
      </c>
      <c r="EI48" s="13">
        <v>186.9696</v>
      </c>
      <c r="EJ48" s="13" t="e">
        <f t="shared" si="25"/>
        <v>#VALUE!</v>
      </c>
      <c r="EK48" s="13" t="e">
        <f t="shared" si="26"/>
        <v>#VALUE!</v>
      </c>
      <c r="EL48" s="13" t="e">
        <f t="shared" si="27"/>
        <v>#VALUE!</v>
      </c>
      <c r="EM48" s="13">
        <v>0.4862</v>
      </c>
      <c r="EN48" s="17" t="e">
        <f t="shared" si="28"/>
        <v>#VALUE!</v>
      </c>
      <c r="EO48" s="13" t="e">
        <f t="shared" si="29"/>
        <v>#VALUE!</v>
      </c>
      <c r="EP48" s="13" t="e">
        <f t="shared" si="30"/>
        <v>#VALUE!</v>
      </c>
      <c r="EQ48" s="16">
        <v>6.292</v>
      </c>
      <c r="ER48" s="13" t="e">
        <f t="shared" si="31"/>
        <v>#VALUE!</v>
      </c>
      <c r="ES48" s="18" t="e">
        <f t="shared" si="32"/>
        <v>#VALUE!</v>
      </c>
      <c r="ET48" s="18" t="e">
        <f t="shared" si="33"/>
        <v>#VALUE!</v>
      </c>
      <c r="EU48" s="18" t="e">
        <f t="shared" si="34"/>
        <v>#VALUE!</v>
      </c>
      <c r="EV48" s="33"/>
      <c r="EW48" s="33"/>
    </row>
    <row r="49" spans="1:153" ht="24.75" customHeight="1" thickBot="1" thickTop="1">
      <c r="A49" s="60" t="s">
        <v>19</v>
      </c>
      <c r="B49" s="221"/>
      <c r="C49" s="222"/>
      <c r="D49" s="221"/>
      <c r="E49" s="222"/>
      <c r="F49" s="243"/>
      <c r="G49" s="244"/>
      <c r="H49" s="1"/>
      <c r="I49" s="61"/>
      <c r="J49" s="245"/>
      <c r="K49" s="246"/>
      <c r="L49" s="195"/>
      <c r="M49" s="196"/>
      <c r="N49" s="237"/>
      <c r="O49" s="238"/>
      <c r="P49" s="249"/>
      <c r="Q49" s="250"/>
      <c r="R49" s="251"/>
      <c r="S49" s="75"/>
      <c r="T49" s="33"/>
      <c r="U49" s="62" t="str">
        <f>IF(E37="80 CST",X37,IF(E37="380 CST",X38,IF(E37="180CST",X39,IF(E37="LSFO",X40,IF(E37="F.OIL 5-A",X41,IF(E37="F.OIL NO 4",X36,IF(E37="F/6",X35," ")))))))</f>
        <v> </v>
      </c>
      <c r="V49" s="63" t="s">
        <v>17</v>
      </c>
      <c r="W49" s="33"/>
      <c r="X49" s="33"/>
      <c r="Y49" s="64">
        <f>IF(I40="80 CST",F57,0)</f>
        <v>0</v>
      </c>
      <c r="Z49" s="64">
        <f>IF(I39="3500SN",F56,0)</f>
        <v>0</v>
      </c>
      <c r="AA49" s="64">
        <f>IF(I37="80 CST",F55,0)</f>
        <v>0</v>
      </c>
      <c r="AB49" s="33"/>
      <c r="AC49" s="64">
        <f>IF(I40="380 CST",F57,0)</f>
        <v>0</v>
      </c>
      <c r="AD49" s="64">
        <f>IF(I39="S.BENZİN",F56,0)</f>
        <v>0</v>
      </c>
      <c r="AE49" s="64">
        <f>IF(I37="380 CST",F55,0)</f>
        <v>0</v>
      </c>
      <c r="AF49" s="33"/>
      <c r="AG49" s="65"/>
      <c r="AH49" s="65"/>
      <c r="AI49" s="65"/>
      <c r="AJ49" s="32"/>
      <c r="AK49" s="65"/>
      <c r="AL49" s="65"/>
      <c r="AM49" s="65"/>
      <c r="AN49" s="65"/>
      <c r="AO49" s="65"/>
      <c r="AP49" s="65"/>
      <c r="AQ49" s="65"/>
      <c r="AR49" s="32"/>
      <c r="AS49" s="65"/>
      <c r="AT49" s="65"/>
      <c r="AU49" s="65"/>
      <c r="AV49" s="32"/>
      <c r="AW49" s="65"/>
      <c r="AX49" s="65"/>
      <c r="AY49" s="65"/>
      <c r="AZ49" s="33"/>
      <c r="BA49" s="33"/>
      <c r="BB49" s="59"/>
      <c r="BC49" s="91"/>
      <c r="BD49" s="59"/>
      <c r="BE49" s="66"/>
      <c r="BF49" s="59"/>
      <c r="BG49" s="91"/>
      <c r="BH49" s="59"/>
      <c r="BI49" s="94"/>
      <c r="BJ49" s="59"/>
      <c r="BK49" s="66"/>
      <c r="BL49" s="59"/>
      <c r="BM49" s="94"/>
      <c r="BN49" s="59"/>
      <c r="BO49" s="94"/>
      <c r="BP49" s="59"/>
      <c r="BQ49" s="66"/>
      <c r="BR49" s="59"/>
      <c r="BS49" s="94"/>
      <c r="BT49" s="59"/>
      <c r="BU49" s="94"/>
      <c r="BV49" s="59"/>
      <c r="BW49" s="66"/>
      <c r="BX49" s="59"/>
      <c r="BY49" s="94"/>
      <c r="BZ49" s="59"/>
      <c r="CA49" s="94"/>
      <c r="CB49" s="59"/>
      <c r="CC49" s="66"/>
      <c r="CD49" s="59"/>
      <c r="CE49" s="94"/>
      <c r="CF49" s="59"/>
      <c r="CG49" s="67"/>
      <c r="CH49" s="100"/>
      <c r="CI49" s="99"/>
      <c r="CJ49" s="100"/>
      <c r="CK49" s="98"/>
      <c r="CL49" s="100"/>
      <c r="CM49" s="99"/>
      <c r="CN49" s="100"/>
      <c r="CO49" s="99"/>
      <c r="CP49" s="100"/>
      <c r="CQ49" s="98"/>
      <c r="CR49" s="100"/>
      <c r="CS49" s="99"/>
      <c r="CT49" s="100"/>
      <c r="CU49" s="99"/>
      <c r="CV49" s="100"/>
      <c r="CW49" s="98"/>
      <c r="CX49" s="100"/>
      <c r="CY49" s="99"/>
      <c r="CZ49" s="100"/>
      <c r="DA49" s="99"/>
      <c r="DB49" s="100"/>
      <c r="DC49" s="98"/>
      <c r="DD49" s="100"/>
      <c r="DE49" s="99"/>
      <c r="DF49" s="100"/>
      <c r="DG49" s="99"/>
      <c r="DH49" s="100"/>
      <c r="DI49" s="98"/>
      <c r="DJ49" s="100"/>
      <c r="DK49" s="99"/>
      <c r="DL49" s="100"/>
      <c r="DM49" s="98"/>
      <c r="DN49" s="100"/>
      <c r="DO49" s="98"/>
      <c r="DP49" s="100"/>
      <c r="DQ49" s="98"/>
      <c r="DR49" s="33"/>
      <c r="DS49" s="33"/>
      <c r="DT49" s="33"/>
      <c r="DU49" s="33"/>
      <c r="DV49" s="7">
        <f t="shared" si="35"/>
        <v>0</v>
      </c>
      <c r="DW49" s="8">
        <f t="shared" si="15"/>
        <v>0</v>
      </c>
      <c r="DX49" s="9">
        <f t="shared" si="16"/>
        <v>0</v>
      </c>
      <c r="DY49" s="8" t="e">
        <f t="shared" si="17"/>
        <v>#VALUE!</v>
      </c>
      <c r="DZ49" s="10">
        <f t="shared" si="18"/>
        <v>0</v>
      </c>
      <c r="EA49" s="11"/>
      <c r="EB49" s="12" t="e">
        <f t="shared" si="19"/>
        <v>#VALUE!</v>
      </c>
      <c r="EC49" s="13" t="e">
        <f t="shared" si="20"/>
        <v>#VALUE!</v>
      </c>
      <c r="ED49" s="13" t="e">
        <f t="shared" si="21"/>
        <v>#VALUE!</v>
      </c>
      <c r="EE49" s="14">
        <f t="shared" si="22"/>
        <v>-15</v>
      </c>
      <c r="EF49" s="15" t="e">
        <f t="shared" si="23"/>
        <v>#VALUE!</v>
      </c>
      <c r="EG49" s="16" t="e">
        <f t="shared" si="24"/>
        <v>#VALUE!</v>
      </c>
      <c r="EH49" s="13">
        <f t="shared" si="36"/>
        <v>0</v>
      </c>
      <c r="EI49" s="13">
        <v>186.9696</v>
      </c>
      <c r="EJ49" s="13" t="e">
        <f t="shared" si="25"/>
        <v>#VALUE!</v>
      </c>
      <c r="EK49" s="13" t="e">
        <f t="shared" si="26"/>
        <v>#VALUE!</v>
      </c>
      <c r="EL49" s="13" t="e">
        <f t="shared" si="27"/>
        <v>#VALUE!</v>
      </c>
      <c r="EM49" s="13">
        <v>0.4862</v>
      </c>
      <c r="EN49" s="17" t="e">
        <f t="shared" si="28"/>
        <v>#VALUE!</v>
      </c>
      <c r="EO49" s="13" t="e">
        <f t="shared" si="29"/>
        <v>#VALUE!</v>
      </c>
      <c r="EP49" s="13" t="e">
        <f t="shared" si="30"/>
        <v>#VALUE!</v>
      </c>
      <c r="EQ49" s="16">
        <v>6.292</v>
      </c>
      <c r="ER49" s="13" t="e">
        <f t="shared" si="31"/>
        <v>#VALUE!</v>
      </c>
      <c r="ES49" s="18" t="e">
        <f t="shared" si="32"/>
        <v>#VALUE!</v>
      </c>
      <c r="ET49" s="18" t="e">
        <f t="shared" si="33"/>
        <v>#VALUE!</v>
      </c>
      <c r="EU49" s="18" t="e">
        <f t="shared" si="34"/>
        <v>#VALUE!</v>
      </c>
      <c r="EV49" s="33"/>
      <c r="EW49" s="33"/>
    </row>
    <row r="50" spans="1:153" ht="0.75" customHeight="1" hidden="1" thickBot="1" thickTop="1">
      <c r="A50" s="69"/>
      <c r="B50" s="221"/>
      <c r="C50" s="222"/>
      <c r="D50" s="221"/>
      <c r="E50" s="222"/>
      <c r="F50" s="252"/>
      <c r="G50" s="253"/>
      <c r="H50" s="2"/>
      <c r="I50" s="70"/>
      <c r="J50" s="254"/>
      <c r="K50" s="255"/>
      <c r="L50" s="195"/>
      <c r="M50" s="196"/>
      <c r="N50" s="230"/>
      <c r="O50" s="231"/>
      <c r="P50" s="235"/>
      <c r="Q50" s="239"/>
      <c r="R50" s="242"/>
      <c r="S50" s="75"/>
      <c r="T50" s="33"/>
      <c r="U50" s="62" t="str">
        <f>IF(E39="MOTORİN",X37,IF(E39="S.BENZİN",X38,IF(E39="K.BENZİN",X39,IF(E39="JET A-1",X40,IF(E39="F-76",X41,IF(E39="KAL-YAK",X36,IF(E39="F/6",X35," ")))))))</f>
        <v> </v>
      </c>
      <c r="V50" s="71" t="s">
        <v>18</v>
      </c>
      <c r="W50" s="33"/>
      <c r="X50" s="33"/>
      <c r="Y50" s="64">
        <f>IF(K40="MOTORİN",F60,0)</f>
        <v>0</v>
      </c>
      <c r="Z50" s="64">
        <f>IF(K39="MOTORİN",F59,0)</f>
        <v>0</v>
      </c>
      <c r="AA50" s="64">
        <f>IF(K37="MOTORİN",F58,0)</f>
        <v>0</v>
      </c>
      <c r="AB50" s="33"/>
      <c r="AC50" s="64">
        <f>IF(K40="S.BENZİN",F60,0)</f>
        <v>0</v>
      </c>
      <c r="AD50" s="64">
        <f>IF(K39="S.BENZİN",F59,0)</f>
        <v>0</v>
      </c>
      <c r="AE50" s="64">
        <f>IF(K37="S.BENZİN",F58,0)</f>
        <v>0</v>
      </c>
      <c r="AF50" s="33"/>
      <c r="AG50" s="65"/>
      <c r="AH50" s="65"/>
      <c r="AI50" s="65"/>
      <c r="AJ50" s="32"/>
      <c r="AK50" s="65"/>
      <c r="AL50" s="65"/>
      <c r="AM50" s="65"/>
      <c r="AN50" s="65"/>
      <c r="AO50" s="65"/>
      <c r="AP50" s="65"/>
      <c r="AQ50" s="65"/>
      <c r="AR50" s="32"/>
      <c r="AS50" s="65"/>
      <c r="AT50" s="65"/>
      <c r="AU50" s="65"/>
      <c r="AV50" s="32"/>
      <c r="AW50" s="65"/>
      <c r="AX50" s="65"/>
      <c r="AY50" s="65"/>
      <c r="AZ50" s="33"/>
      <c r="BA50" s="33"/>
      <c r="BB50" s="59"/>
      <c r="BC50" s="91"/>
      <c r="BD50" s="59"/>
      <c r="BE50" s="66"/>
      <c r="BF50" s="59"/>
      <c r="BG50" s="91"/>
      <c r="BH50" s="59"/>
      <c r="BI50" s="94"/>
      <c r="BJ50" s="59"/>
      <c r="BK50" s="66"/>
      <c r="BL50" s="59"/>
      <c r="BM50" s="94"/>
      <c r="BN50" s="59"/>
      <c r="BO50" s="94"/>
      <c r="BP50" s="59"/>
      <c r="BQ50" s="66"/>
      <c r="BR50" s="59"/>
      <c r="BS50" s="94"/>
      <c r="BT50" s="59"/>
      <c r="BU50" s="94"/>
      <c r="BV50" s="59"/>
      <c r="BW50" s="66"/>
      <c r="BX50" s="59"/>
      <c r="BY50" s="94"/>
      <c r="BZ50" s="59"/>
      <c r="CA50" s="94"/>
      <c r="CB50" s="59"/>
      <c r="CC50" s="66"/>
      <c r="CD50" s="59"/>
      <c r="CE50" s="94"/>
      <c r="CF50" s="59"/>
      <c r="CG50" s="67"/>
      <c r="CH50" s="41"/>
      <c r="CI50" s="99"/>
      <c r="CJ50" s="41"/>
      <c r="CK50" s="98"/>
      <c r="CL50" s="41"/>
      <c r="CM50" s="99"/>
      <c r="CN50" s="41"/>
      <c r="CO50" s="99"/>
      <c r="CP50" s="41"/>
      <c r="CQ50" s="98"/>
      <c r="CR50" s="41"/>
      <c r="CS50" s="99"/>
      <c r="CT50" s="41"/>
      <c r="CU50" s="99"/>
      <c r="CV50" s="41"/>
      <c r="CW50" s="98"/>
      <c r="CX50" s="41"/>
      <c r="CY50" s="99"/>
      <c r="CZ50" s="41"/>
      <c r="DA50" s="99"/>
      <c r="DB50" s="41"/>
      <c r="DC50" s="98"/>
      <c r="DD50" s="41"/>
      <c r="DE50" s="99"/>
      <c r="DF50" s="41"/>
      <c r="DG50" s="99"/>
      <c r="DH50" s="41"/>
      <c r="DI50" s="98"/>
      <c r="DJ50" s="41"/>
      <c r="DK50" s="99"/>
      <c r="DL50" s="41"/>
      <c r="DM50" s="98"/>
      <c r="DN50" s="41"/>
      <c r="DO50" s="98"/>
      <c r="DP50" s="41"/>
      <c r="DQ50" s="98"/>
      <c r="DR50" s="33"/>
      <c r="DS50" s="33"/>
      <c r="DT50" s="33"/>
      <c r="DU50" s="33"/>
      <c r="DV50" s="7">
        <f t="shared" si="35"/>
        <v>0</v>
      </c>
      <c r="DW50" s="8">
        <f t="shared" si="15"/>
        <v>0</v>
      </c>
      <c r="DX50" s="9">
        <f t="shared" si="16"/>
        <v>0</v>
      </c>
      <c r="DY50" s="8" t="e">
        <f t="shared" si="17"/>
        <v>#VALUE!</v>
      </c>
      <c r="DZ50" s="10">
        <f t="shared" si="18"/>
        <v>0</v>
      </c>
      <c r="EA50" s="11"/>
      <c r="EB50" s="12" t="e">
        <f t="shared" si="19"/>
        <v>#VALUE!</v>
      </c>
      <c r="EC50" s="13" t="e">
        <f t="shared" si="20"/>
        <v>#VALUE!</v>
      </c>
      <c r="ED50" s="13" t="e">
        <f t="shared" si="21"/>
        <v>#VALUE!</v>
      </c>
      <c r="EE50" s="14">
        <f t="shared" si="22"/>
        <v>-15</v>
      </c>
      <c r="EF50" s="15" t="e">
        <f t="shared" si="23"/>
        <v>#VALUE!</v>
      </c>
      <c r="EG50" s="16" t="e">
        <f t="shared" si="24"/>
        <v>#VALUE!</v>
      </c>
      <c r="EH50" s="13">
        <f t="shared" si="36"/>
        <v>0</v>
      </c>
      <c r="EI50" s="13">
        <v>186.9696</v>
      </c>
      <c r="EJ50" s="13" t="e">
        <f t="shared" si="25"/>
        <v>#VALUE!</v>
      </c>
      <c r="EK50" s="13" t="e">
        <f t="shared" si="26"/>
        <v>#VALUE!</v>
      </c>
      <c r="EL50" s="13" t="e">
        <f t="shared" si="27"/>
        <v>#VALUE!</v>
      </c>
      <c r="EM50" s="13">
        <v>0.4862</v>
      </c>
      <c r="EN50" s="17" t="e">
        <f t="shared" si="28"/>
        <v>#VALUE!</v>
      </c>
      <c r="EO50" s="13" t="e">
        <f t="shared" si="29"/>
        <v>#VALUE!</v>
      </c>
      <c r="EP50" s="13" t="e">
        <f t="shared" si="30"/>
        <v>#VALUE!</v>
      </c>
      <c r="EQ50" s="16">
        <v>6.292</v>
      </c>
      <c r="ER50" s="13" t="e">
        <f t="shared" si="31"/>
        <v>#VALUE!</v>
      </c>
      <c r="ES50" s="18" t="e">
        <f t="shared" si="32"/>
        <v>#VALUE!</v>
      </c>
      <c r="ET50" s="18" t="e">
        <f t="shared" si="33"/>
        <v>#VALUE!</v>
      </c>
      <c r="EU50" s="18" t="e">
        <f t="shared" si="34"/>
        <v>#VALUE!</v>
      </c>
      <c r="EV50" s="33"/>
      <c r="EW50" s="33"/>
    </row>
    <row r="51" spans="1:153" ht="25.5" customHeight="1" thickBot="1" thickTop="1">
      <c r="A51" s="72" t="s">
        <v>17</v>
      </c>
      <c r="B51" s="221"/>
      <c r="C51" s="222"/>
      <c r="D51" s="221"/>
      <c r="E51" s="222"/>
      <c r="F51" s="243"/>
      <c r="G51" s="244"/>
      <c r="H51" s="3"/>
      <c r="I51" s="73"/>
      <c r="J51" s="247"/>
      <c r="K51" s="248"/>
      <c r="L51" s="195"/>
      <c r="M51" s="196"/>
      <c r="N51" s="230"/>
      <c r="O51" s="231"/>
      <c r="P51" s="256"/>
      <c r="Q51" s="257"/>
      <c r="R51" s="258"/>
      <c r="S51" s="75"/>
      <c r="T51" s="33"/>
      <c r="U51" s="62" t="str">
        <f>IF(E40="80 CST",X37,IF(E40="380 CST",X38,IF(E40="180CST",X39,IF(E40="LSFO",X40,IF(E40="F.OIL 5-A",X41,IF(E40="F.OIL NO 4",X36,IF(E40="F/6",X35," ")))))))</f>
        <v> </v>
      </c>
      <c r="V51" s="74" t="s">
        <v>19</v>
      </c>
      <c r="W51" s="33"/>
      <c r="X51" s="33"/>
      <c r="Y51" s="64">
        <f>IF(M41="80 CST",#REF!,0)</f>
        <v>0</v>
      </c>
      <c r="Z51" s="64">
        <f>IF(M39="3500SN",#REF!,0)</f>
        <v>0</v>
      </c>
      <c r="AA51" s="64">
        <f>IF(M37="80 CST",#REF!,0)</f>
        <v>0</v>
      </c>
      <c r="AB51" s="33"/>
      <c r="AC51" s="64">
        <f>IF(M41="380 CST",#REF!,0)</f>
        <v>0</v>
      </c>
      <c r="AD51" s="64">
        <f>IF(M39="S.BENZİN",#REF!,0)</f>
        <v>0</v>
      </c>
      <c r="AE51" s="64">
        <f>IF(M37="380 CST",#REF!,0)</f>
        <v>0</v>
      </c>
      <c r="AF51" s="33"/>
      <c r="AG51" s="65"/>
      <c r="AH51" s="65"/>
      <c r="AI51" s="65"/>
      <c r="AJ51" s="32"/>
      <c r="AK51" s="65"/>
      <c r="AL51" s="65"/>
      <c r="AM51" s="65"/>
      <c r="AN51" s="65"/>
      <c r="AO51" s="65"/>
      <c r="AP51" s="65"/>
      <c r="AQ51" s="65"/>
      <c r="AR51" s="32"/>
      <c r="AS51" s="65"/>
      <c r="AT51" s="65"/>
      <c r="AU51" s="65"/>
      <c r="AV51" s="32"/>
      <c r="AW51" s="65"/>
      <c r="AX51" s="65"/>
      <c r="AY51" s="65"/>
      <c r="AZ51" s="33"/>
      <c r="BA51" s="33"/>
      <c r="BB51" s="59"/>
      <c r="BC51" s="91"/>
      <c r="BD51" s="59"/>
      <c r="BE51" s="66"/>
      <c r="BF51" s="59"/>
      <c r="BG51" s="91"/>
      <c r="BH51" s="59"/>
      <c r="BI51" s="94"/>
      <c r="BJ51" s="59"/>
      <c r="BK51" s="66"/>
      <c r="BL51" s="59"/>
      <c r="BM51" s="94"/>
      <c r="BN51" s="59"/>
      <c r="BO51" s="94"/>
      <c r="BP51" s="59"/>
      <c r="BQ51" s="66"/>
      <c r="BR51" s="59"/>
      <c r="BS51" s="94"/>
      <c r="BT51" s="59"/>
      <c r="BU51" s="94"/>
      <c r="BV51" s="59"/>
      <c r="BW51" s="66"/>
      <c r="BX51" s="59"/>
      <c r="BY51" s="94"/>
      <c r="BZ51" s="59"/>
      <c r="CA51" s="94"/>
      <c r="CB51" s="59"/>
      <c r="CC51" s="66"/>
      <c r="CD51" s="59"/>
      <c r="CE51" s="94"/>
      <c r="CF51" s="59"/>
      <c r="CG51" s="67"/>
      <c r="CH51" s="41"/>
      <c r="CI51" s="99"/>
      <c r="CJ51" s="41"/>
      <c r="CK51" s="98"/>
      <c r="CL51" s="41"/>
      <c r="CM51" s="99"/>
      <c r="CN51" s="41"/>
      <c r="CO51" s="99"/>
      <c r="CP51" s="41"/>
      <c r="CQ51" s="98"/>
      <c r="CR51" s="41"/>
      <c r="CS51" s="99"/>
      <c r="CT51" s="41"/>
      <c r="CU51" s="99"/>
      <c r="CV51" s="41"/>
      <c r="CW51" s="98"/>
      <c r="CX51" s="41"/>
      <c r="CY51" s="99"/>
      <c r="CZ51" s="41"/>
      <c r="DA51" s="99"/>
      <c r="DB51" s="41"/>
      <c r="DC51" s="98"/>
      <c r="DD51" s="41"/>
      <c r="DE51" s="99"/>
      <c r="DF51" s="41"/>
      <c r="DG51" s="99"/>
      <c r="DH51" s="41"/>
      <c r="DI51" s="98"/>
      <c r="DJ51" s="41"/>
      <c r="DK51" s="99"/>
      <c r="DL51" s="41"/>
      <c r="DM51" s="98"/>
      <c r="DN51" s="41"/>
      <c r="DO51" s="98"/>
      <c r="DP51" s="41"/>
      <c r="DQ51" s="98"/>
      <c r="DR51" s="33"/>
      <c r="DS51" s="33"/>
      <c r="DT51" s="33"/>
      <c r="DU51" s="33"/>
      <c r="DV51" s="7">
        <f t="shared" si="35"/>
        <v>0</v>
      </c>
      <c r="DW51" s="8">
        <f t="shared" si="15"/>
        <v>0</v>
      </c>
      <c r="DX51" s="9">
        <f t="shared" si="16"/>
        <v>0</v>
      </c>
      <c r="DY51" s="8" t="e">
        <f t="shared" si="17"/>
        <v>#VALUE!</v>
      </c>
      <c r="DZ51" s="10">
        <f t="shared" si="18"/>
        <v>0</v>
      </c>
      <c r="EA51" s="11"/>
      <c r="EB51" s="12" t="e">
        <f t="shared" si="19"/>
        <v>#VALUE!</v>
      </c>
      <c r="EC51" s="13" t="e">
        <f t="shared" si="20"/>
        <v>#VALUE!</v>
      </c>
      <c r="ED51" s="13" t="e">
        <f t="shared" si="21"/>
        <v>#VALUE!</v>
      </c>
      <c r="EE51" s="14">
        <f t="shared" si="22"/>
        <v>-15</v>
      </c>
      <c r="EF51" s="15" t="e">
        <f t="shared" si="23"/>
        <v>#VALUE!</v>
      </c>
      <c r="EG51" s="16" t="e">
        <f t="shared" si="24"/>
        <v>#VALUE!</v>
      </c>
      <c r="EH51" s="13">
        <f t="shared" si="36"/>
        <v>0</v>
      </c>
      <c r="EI51" s="13">
        <v>186.9696</v>
      </c>
      <c r="EJ51" s="13" t="e">
        <f t="shared" si="25"/>
        <v>#VALUE!</v>
      </c>
      <c r="EK51" s="13" t="e">
        <f t="shared" si="26"/>
        <v>#VALUE!</v>
      </c>
      <c r="EL51" s="13" t="e">
        <f t="shared" si="27"/>
        <v>#VALUE!</v>
      </c>
      <c r="EM51" s="13">
        <v>0.4862</v>
      </c>
      <c r="EN51" s="17" t="e">
        <f t="shared" si="28"/>
        <v>#VALUE!</v>
      </c>
      <c r="EO51" s="13" t="e">
        <f t="shared" si="29"/>
        <v>#VALUE!</v>
      </c>
      <c r="EP51" s="13" t="e">
        <f t="shared" si="30"/>
        <v>#VALUE!</v>
      </c>
      <c r="EQ51" s="16">
        <v>6.292</v>
      </c>
      <c r="ER51" s="13" t="e">
        <f t="shared" si="31"/>
        <v>#VALUE!</v>
      </c>
      <c r="ES51" s="18" t="e">
        <f t="shared" si="32"/>
        <v>#VALUE!</v>
      </c>
      <c r="ET51" s="18" t="e">
        <f t="shared" si="33"/>
        <v>#VALUE!</v>
      </c>
      <c r="EU51" s="18" t="e">
        <f t="shared" si="34"/>
        <v>#VALUE!</v>
      </c>
      <c r="EV51" s="33"/>
      <c r="EW51" s="33"/>
    </row>
    <row r="52" spans="1:153" ht="25.5" customHeight="1" thickBot="1" thickTop="1">
      <c r="A52" s="60" t="s">
        <v>22</v>
      </c>
      <c r="B52" s="219"/>
      <c r="C52" s="220"/>
      <c r="D52" s="221"/>
      <c r="E52" s="222"/>
      <c r="F52" s="243"/>
      <c r="G52" s="244"/>
      <c r="H52" s="1"/>
      <c r="I52" s="61"/>
      <c r="J52" s="259"/>
      <c r="K52" s="260"/>
      <c r="L52" s="195"/>
      <c r="M52" s="196"/>
      <c r="N52" s="226"/>
      <c r="O52" s="227"/>
      <c r="P52" s="249"/>
      <c r="Q52" s="250"/>
      <c r="R52" s="251"/>
      <c r="S52" s="5"/>
      <c r="T52" s="33"/>
      <c r="U52" s="62" t="str">
        <f>IF(G37="80 CST",X37,IF(G37="380 CST",X38,IF(G37="180CST",X39,IF(G37="LSFO",X40,IF(G37="F.OIL 5-A",X41,IF(G37="F.OIL NO 4",X36,IF(G37="F/6",X35," ")))))))</f>
        <v> </v>
      </c>
      <c r="V52" s="63" t="s">
        <v>20</v>
      </c>
      <c r="W52" s="33"/>
      <c r="X52" s="33"/>
      <c r="Y52" s="64">
        <f>SUM(Y46:AA51)</f>
        <v>0</v>
      </c>
      <c r="Z52" s="76"/>
      <c r="AA52" s="77" t="s">
        <v>41</v>
      </c>
      <c r="AB52" s="33"/>
      <c r="AC52" s="64">
        <f>SUM(AC46:AE51)</f>
        <v>0</v>
      </c>
      <c r="AD52" s="76"/>
      <c r="AE52" s="77" t="s">
        <v>45</v>
      </c>
      <c r="AF52" s="33"/>
      <c r="AG52" s="65"/>
      <c r="AH52" s="32"/>
      <c r="AI52" s="78"/>
      <c r="AJ52" s="32"/>
      <c r="AK52" s="65"/>
      <c r="AL52" s="32"/>
      <c r="AM52" s="78"/>
      <c r="AN52" s="78"/>
      <c r="AO52" s="65"/>
      <c r="AP52" s="32"/>
      <c r="AQ52" s="78"/>
      <c r="AR52" s="32"/>
      <c r="AS52" s="65"/>
      <c r="AT52" s="32"/>
      <c r="AU52" s="78"/>
      <c r="AV52" s="32"/>
      <c r="AW52" s="65"/>
      <c r="AX52" s="32"/>
      <c r="AY52" s="78"/>
      <c r="AZ52" s="33"/>
      <c r="BA52" s="33"/>
      <c r="BB52" s="59"/>
      <c r="BC52" s="91"/>
      <c r="BD52" s="59"/>
      <c r="BE52" s="66"/>
      <c r="BF52" s="59"/>
      <c r="BG52" s="91"/>
      <c r="BH52" s="59"/>
      <c r="BI52" s="94"/>
      <c r="BJ52" s="59"/>
      <c r="BK52" s="66"/>
      <c r="BL52" s="59"/>
      <c r="BM52" s="94"/>
      <c r="BN52" s="59"/>
      <c r="BO52" s="94"/>
      <c r="BP52" s="59"/>
      <c r="BQ52" s="66"/>
      <c r="BR52" s="59"/>
      <c r="BS52" s="94"/>
      <c r="BT52" s="59"/>
      <c r="BU52" s="94"/>
      <c r="BV52" s="59"/>
      <c r="BW52" s="66"/>
      <c r="BX52" s="59"/>
      <c r="BY52" s="94"/>
      <c r="BZ52" s="59"/>
      <c r="CA52" s="94"/>
      <c r="CB52" s="59"/>
      <c r="CC52" s="66"/>
      <c r="CD52" s="59"/>
      <c r="CE52" s="94"/>
      <c r="CF52" s="59"/>
      <c r="CG52" s="67"/>
      <c r="CH52" s="100"/>
      <c r="CI52" s="99"/>
      <c r="CJ52" s="100"/>
      <c r="CK52" s="98"/>
      <c r="CL52" s="100"/>
      <c r="CM52" s="99"/>
      <c r="CN52" s="100"/>
      <c r="CO52" s="99"/>
      <c r="CP52" s="100"/>
      <c r="CQ52" s="98"/>
      <c r="CR52" s="100"/>
      <c r="CS52" s="99"/>
      <c r="CT52" s="100"/>
      <c r="CU52" s="99"/>
      <c r="CV52" s="100"/>
      <c r="CW52" s="98"/>
      <c r="CX52" s="100"/>
      <c r="CY52" s="99"/>
      <c r="CZ52" s="100"/>
      <c r="DA52" s="99"/>
      <c r="DB52" s="100"/>
      <c r="DC52" s="98"/>
      <c r="DD52" s="100"/>
      <c r="DE52" s="99"/>
      <c r="DF52" s="100"/>
      <c r="DG52" s="99"/>
      <c r="DH52" s="100"/>
      <c r="DI52" s="98"/>
      <c r="DJ52" s="100"/>
      <c r="DK52" s="99"/>
      <c r="DL52" s="100"/>
      <c r="DM52" s="98"/>
      <c r="DN52" s="100"/>
      <c r="DO52" s="98"/>
      <c r="DP52" s="100"/>
      <c r="DQ52" s="98"/>
      <c r="DR52" s="33"/>
      <c r="DS52" s="33"/>
      <c r="DT52" s="33"/>
      <c r="DU52" s="33"/>
      <c r="DV52" s="7">
        <f t="shared" si="35"/>
        <v>0</v>
      </c>
      <c r="DW52" s="8">
        <f t="shared" si="15"/>
        <v>0</v>
      </c>
      <c r="DX52" s="9">
        <f t="shared" si="16"/>
        <v>0</v>
      </c>
      <c r="DY52" s="8" t="e">
        <f t="shared" si="17"/>
        <v>#VALUE!</v>
      </c>
      <c r="DZ52" s="10">
        <f t="shared" si="18"/>
        <v>0</v>
      </c>
      <c r="EA52" s="11"/>
      <c r="EB52" s="12" t="e">
        <f t="shared" si="19"/>
        <v>#VALUE!</v>
      </c>
      <c r="EC52" s="13" t="e">
        <f t="shared" si="20"/>
        <v>#VALUE!</v>
      </c>
      <c r="ED52" s="13" t="e">
        <f t="shared" si="21"/>
        <v>#VALUE!</v>
      </c>
      <c r="EE52" s="14">
        <f t="shared" si="22"/>
        <v>-15</v>
      </c>
      <c r="EF52" s="15" t="e">
        <f t="shared" si="23"/>
        <v>#VALUE!</v>
      </c>
      <c r="EG52" s="16" t="e">
        <f t="shared" si="24"/>
        <v>#VALUE!</v>
      </c>
      <c r="EH52" s="13">
        <f t="shared" si="36"/>
        <v>0</v>
      </c>
      <c r="EI52" s="13">
        <v>186.9696</v>
      </c>
      <c r="EJ52" s="13" t="e">
        <f t="shared" si="25"/>
        <v>#VALUE!</v>
      </c>
      <c r="EK52" s="13" t="e">
        <f t="shared" si="26"/>
        <v>#VALUE!</v>
      </c>
      <c r="EL52" s="13" t="e">
        <f t="shared" si="27"/>
        <v>#VALUE!</v>
      </c>
      <c r="EM52" s="13">
        <v>0.4862</v>
      </c>
      <c r="EN52" s="17" t="e">
        <f t="shared" si="28"/>
        <v>#VALUE!</v>
      </c>
      <c r="EO52" s="13" t="e">
        <f t="shared" si="29"/>
        <v>#VALUE!</v>
      </c>
      <c r="EP52" s="13" t="e">
        <f t="shared" si="30"/>
        <v>#VALUE!</v>
      </c>
      <c r="EQ52" s="16">
        <v>6.292</v>
      </c>
      <c r="ER52" s="13" t="e">
        <f t="shared" si="31"/>
        <v>#VALUE!</v>
      </c>
      <c r="ES52" s="18" t="e">
        <f t="shared" si="32"/>
        <v>#VALUE!</v>
      </c>
      <c r="ET52" s="18" t="e">
        <f t="shared" si="33"/>
        <v>#VALUE!</v>
      </c>
      <c r="EU52" s="18" t="e">
        <f t="shared" si="34"/>
        <v>#VALUE!</v>
      </c>
      <c r="EV52" s="33"/>
      <c r="EW52" s="33"/>
    </row>
    <row r="53" spans="1:153" ht="7.5" customHeight="1" hidden="1" thickBot="1" thickTop="1">
      <c r="A53" s="69"/>
      <c r="B53" s="219"/>
      <c r="C53" s="220"/>
      <c r="D53" s="221"/>
      <c r="E53" s="222"/>
      <c r="F53" s="252"/>
      <c r="G53" s="253"/>
      <c r="H53" s="2"/>
      <c r="I53" s="70"/>
      <c r="J53" s="235"/>
      <c r="K53" s="236"/>
      <c r="L53" s="195"/>
      <c r="M53" s="196"/>
      <c r="N53" s="240"/>
      <c r="O53" s="241"/>
      <c r="P53" s="235"/>
      <c r="Q53" s="239"/>
      <c r="R53" s="242"/>
      <c r="S53" s="5"/>
      <c r="T53" s="33"/>
      <c r="U53" s="62" t="str">
        <f>IF(G39="MOTORİN",X37,IF(G39="S.BENZİN",X38,IF(G39="K.BENZİN",X39,IF(G39="JET A-1",X40,IF(G39="F-76",X41,IF(G39="KAL-YAK",X36,IF(G39="F/6",X35," ")))))))</f>
        <v> </v>
      </c>
      <c r="V53" s="71" t="s">
        <v>21</v>
      </c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3"/>
      <c r="BA53" s="33"/>
      <c r="BB53" s="59"/>
      <c r="BC53" s="91"/>
      <c r="BD53" s="59"/>
      <c r="BE53" s="66"/>
      <c r="BF53" s="59"/>
      <c r="BG53" s="91"/>
      <c r="BH53" s="59"/>
      <c r="BI53" s="94"/>
      <c r="BJ53" s="59"/>
      <c r="BK53" s="66"/>
      <c r="BL53" s="59"/>
      <c r="BM53" s="94"/>
      <c r="BN53" s="59"/>
      <c r="BO53" s="94"/>
      <c r="BP53" s="59"/>
      <c r="BQ53" s="66"/>
      <c r="BR53" s="59"/>
      <c r="BS53" s="94"/>
      <c r="BT53" s="59"/>
      <c r="BU53" s="94"/>
      <c r="BV53" s="59"/>
      <c r="BW53" s="66"/>
      <c r="BX53" s="59"/>
      <c r="BY53" s="94"/>
      <c r="BZ53" s="59"/>
      <c r="CA53" s="94"/>
      <c r="CB53" s="59"/>
      <c r="CC53" s="66"/>
      <c r="CD53" s="59"/>
      <c r="CE53" s="94"/>
      <c r="CF53" s="59"/>
      <c r="CG53" s="67"/>
      <c r="CH53" s="41"/>
      <c r="CI53" s="99"/>
      <c r="CJ53" s="41"/>
      <c r="CK53" s="98"/>
      <c r="CL53" s="41"/>
      <c r="CM53" s="99"/>
      <c r="CN53" s="41"/>
      <c r="CO53" s="99"/>
      <c r="CP53" s="41"/>
      <c r="CQ53" s="98"/>
      <c r="CR53" s="41"/>
      <c r="CS53" s="99"/>
      <c r="CT53" s="41"/>
      <c r="CU53" s="99"/>
      <c r="CV53" s="41"/>
      <c r="CW53" s="98"/>
      <c r="CX53" s="41"/>
      <c r="CY53" s="99"/>
      <c r="CZ53" s="41"/>
      <c r="DA53" s="99"/>
      <c r="DB53" s="41"/>
      <c r="DC53" s="98"/>
      <c r="DD53" s="41"/>
      <c r="DE53" s="99"/>
      <c r="DF53" s="41"/>
      <c r="DG53" s="99"/>
      <c r="DH53" s="41"/>
      <c r="DI53" s="98"/>
      <c r="DJ53" s="41"/>
      <c r="DK53" s="99"/>
      <c r="DL53" s="41"/>
      <c r="DM53" s="98"/>
      <c r="DN53" s="41"/>
      <c r="DO53" s="98"/>
      <c r="DP53" s="41"/>
      <c r="DQ53" s="98"/>
      <c r="DR53" s="33"/>
      <c r="DS53" s="33"/>
      <c r="DT53" s="33"/>
      <c r="DU53" s="33"/>
      <c r="DV53" s="7">
        <f t="shared" si="35"/>
        <v>0</v>
      </c>
      <c r="DW53" s="8">
        <f t="shared" si="15"/>
        <v>0</v>
      </c>
      <c r="DX53" s="9">
        <f t="shared" si="16"/>
        <v>0</v>
      </c>
      <c r="DY53" s="8" t="e">
        <f t="shared" si="17"/>
        <v>#VALUE!</v>
      </c>
      <c r="DZ53" s="10">
        <f t="shared" si="18"/>
        <v>0</v>
      </c>
      <c r="EA53" s="11"/>
      <c r="EB53" s="12" t="e">
        <f t="shared" si="19"/>
        <v>#VALUE!</v>
      </c>
      <c r="EC53" s="13" t="e">
        <f t="shared" si="20"/>
        <v>#VALUE!</v>
      </c>
      <c r="ED53" s="13" t="e">
        <f t="shared" si="21"/>
        <v>#VALUE!</v>
      </c>
      <c r="EE53" s="14">
        <f t="shared" si="22"/>
        <v>-15</v>
      </c>
      <c r="EF53" s="15" t="e">
        <f t="shared" si="23"/>
        <v>#VALUE!</v>
      </c>
      <c r="EG53" s="16" t="e">
        <f t="shared" si="24"/>
        <v>#VALUE!</v>
      </c>
      <c r="EH53" s="13">
        <f t="shared" si="36"/>
        <v>0</v>
      </c>
      <c r="EI53" s="13">
        <v>186.9696</v>
      </c>
      <c r="EJ53" s="13" t="e">
        <f t="shared" si="25"/>
        <v>#VALUE!</v>
      </c>
      <c r="EK53" s="13" t="e">
        <f t="shared" si="26"/>
        <v>#VALUE!</v>
      </c>
      <c r="EL53" s="13" t="e">
        <f t="shared" si="27"/>
        <v>#VALUE!</v>
      </c>
      <c r="EM53" s="13">
        <v>0.4862</v>
      </c>
      <c r="EN53" s="17" t="e">
        <f t="shared" si="28"/>
        <v>#VALUE!</v>
      </c>
      <c r="EO53" s="13" t="e">
        <f t="shared" si="29"/>
        <v>#VALUE!</v>
      </c>
      <c r="EP53" s="13" t="e">
        <f t="shared" si="30"/>
        <v>#VALUE!</v>
      </c>
      <c r="EQ53" s="16">
        <v>6.292</v>
      </c>
      <c r="ER53" s="13" t="e">
        <f t="shared" si="31"/>
        <v>#VALUE!</v>
      </c>
      <c r="ES53" s="18" t="e">
        <f t="shared" si="32"/>
        <v>#VALUE!</v>
      </c>
      <c r="ET53" s="18" t="e">
        <f t="shared" si="33"/>
        <v>#VALUE!</v>
      </c>
      <c r="EU53" s="18" t="e">
        <f t="shared" si="34"/>
        <v>#VALUE!</v>
      </c>
      <c r="EV53" s="33"/>
      <c r="EW53" s="33"/>
    </row>
    <row r="54" spans="1:153" ht="25.5" customHeight="1" thickBot="1" thickTop="1">
      <c r="A54" s="72" t="s">
        <v>20</v>
      </c>
      <c r="B54" s="219"/>
      <c r="C54" s="220"/>
      <c r="D54" s="221"/>
      <c r="E54" s="222"/>
      <c r="F54" s="243"/>
      <c r="G54" s="244"/>
      <c r="H54" s="3"/>
      <c r="I54" s="73"/>
      <c r="J54" s="261"/>
      <c r="K54" s="262"/>
      <c r="L54" s="195"/>
      <c r="M54" s="196"/>
      <c r="N54" s="230"/>
      <c r="O54" s="231"/>
      <c r="P54" s="256"/>
      <c r="Q54" s="257"/>
      <c r="R54" s="258"/>
      <c r="S54" s="5"/>
      <c r="T54" s="33"/>
      <c r="U54" s="62" t="str">
        <f>IF(G40="80 CST",X37,IF(G40="380 CST",X38,IF(G40="180CST",X39,IF(G40="LSFO",X40,IF(G40="F.OIL 5-A",X41,IF(G40="F.OIL NO 4",X36,IF(G40="F/6",X35," ")))))))</f>
        <v> </v>
      </c>
      <c r="V54" s="74" t="s">
        <v>22</v>
      </c>
      <c r="W54" s="33"/>
      <c r="X54" s="33"/>
      <c r="Y54" s="58" t="s">
        <v>1</v>
      </c>
      <c r="Z54" s="33"/>
      <c r="AA54" s="33"/>
      <c r="AB54" s="33"/>
      <c r="AC54" s="33"/>
      <c r="AD54" s="33"/>
      <c r="AE54" s="33"/>
      <c r="AF54" s="33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3"/>
      <c r="BA54" s="33"/>
      <c r="BB54" s="59"/>
      <c r="BC54" s="91"/>
      <c r="BD54" s="59"/>
      <c r="BE54" s="66"/>
      <c r="BF54" s="59"/>
      <c r="BG54" s="91"/>
      <c r="BH54" s="59"/>
      <c r="BI54" s="94"/>
      <c r="BJ54" s="59"/>
      <c r="BK54" s="66"/>
      <c r="BL54" s="59"/>
      <c r="BM54" s="94"/>
      <c r="BN54" s="59"/>
      <c r="BO54" s="94"/>
      <c r="BP54" s="59"/>
      <c r="BQ54" s="66"/>
      <c r="BR54" s="59"/>
      <c r="BS54" s="94"/>
      <c r="BT54" s="59"/>
      <c r="BU54" s="94"/>
      <c r="BV54" s="59"/>
      <c r="BW54" s="66"/>
      <c r="BX54" s="59"/>
      <c r="BY54" s="94"/>
      <c r="BZ54" s="59"/>
      <c r="CA54" s="94"/>
      <c r="CB54" s="59"/>
      <c r="CC54" s="66"/>
      <c r="CD54" s="59"/>
      <c r="CE54" s="94"/>
      <c r="CF54" s="59"/>
      <c r="CG54" s="67"/>
      <c r="CH54" s="41"/>
      <c r="CI54" s="99"/>
      <c r="CJ54" s="41"/>
      <c r="CK54" s="98"/>
      <c r="CL54" s="41"/>
      <c r="CM54" s="99"/>
      <c r="CN54" s="41"/>
      <c r="CO54" s="99"/>
      <c r="CP54" s="41"/>
      <c r="CQ54" s="98"/>
      <c r="CR54" s="41"/>
      <c r="CS54" s="99"/>
      <c r="CT54" s="41"/>
      <c r="CU54" s="99"/>
      <c r="CV54" s="41"/>
      <c r="CW54" s="98"/>
      <c r="CX54" s="41"/>
      <c r="CY54" s="99"/>
      <c r="CZ54" s="41"/>
      <c r="DA54" s="99"/>
      <c r="DB54" s="41"/>
      <c r="DC54" s="98"/>
      <c r="DD54" s="41"/>
      <c r="DE54" s="99"/>
      <c r="DF54" s="41"/>
      <c r="DG54" s="99"/>
      <c r="DH54" s="41"/>
      <c r="DI54" s="98"/>
      <c r="DJ54" s="41"/>
      <c r="DK54" s="99"/>
      <c r="DL54" s="41"/>
      <c r="DM54" s="98"/>
      <c r="DN54" s="41"/>
      <c r="DO54" s="98"/>
      <c r="DP54" s="41"/>
      <c r="DQ54" s="98"/>
      <c r="DR54" s="33"/>
      <c r="DS54" s="33"/>
      <c r="DT54" s="33"/>
      <c r="DU54" s="33"/>
      <c r="DV54" s="7">
        <f t="shared" si="35"/>
        <v>0</v>
      </c>
      <c r="DW54" s="8">
        <f t="shared" si="15"/>
        <v>0</v>
      </c>
      <c r="DX54" s="9">
        <f t="shared" si="16"/>
        <v>0</v>
      </c>
      <c r="DY54" s="8" t="e">
        <f t="shared" si="17"/>
        <v>#VALUE!</v>
      </c>
      <c r="DZ54" s="10">
        <f t="shared" si="18"/>
        <v>0</v>
      </c>
      <c r="EA54" s="11"/>
      <c r="EB54" s="12" t="e">
        <f t="shared" si="19"/>
        <v>#VALUE!</v>
      </c>
      <c r="EC54" s="13" t="e">
        <f t="shared" si="20"/>
        <v>#VALUE!</v>
      </c>
      <c r="ED54" s="13" t="e">
        <f t="shared" si="21"/>
        <v>#VALUE!</v>
      </c>
      <c r="EE54" s="14">
        <f t="shared" si="22"/>
        <v>-15</v>
      </c>
      <c r="EF54" s="15" t="e">
        <f t="shared" si="23"/>
        <v>#VALUE!</v>
      </c>
      <c r="EG54" s="16" t="e">
        <f t="shared" si="24"/>
        <v>#VALUE!</v>
      </c>
      <c r="EH54" s="13">
        <f t="shared" si="36"/>
        <v>0</v>
      </c>
      <c r="EI54" s="13">
        <v>186.9696</v>
      </c>
      <c r="EJ54" s="13" t="e">
        <f t="shared" si="25"/>
        <v>#VALUE!</v>
      </c>
      <c r="EK54" s="13" t="e">
        <f t="shared" si="26"/>
        <v>#VALUE!</v>
      </c>
      <c r="EL54" s="13" t="e">
        <f t="shared" si="27"/>
        <v>#VALUE!</v>
      </c>
      <c r="EM54" s="13">
        <v>0.4862</v>
      </c>
      <c r="EN54" s="17" t="e">
        <f t="shared" si="28"/>
        <v>#VALUE!</v>
      </c>
      <c r="EO54" s="13" t="e">
        <f t="shared" si="29"/>
        <v>#VALUE!</v>
      </c>
      <c r="EP54" s="13" t="e">
        <f t="shared" si="30"/>
        <v>#VALUE!</v>
      </c>
      <c r="EQ54" s="16">
        <v>6.292</v>
      </c>
      <c r="ER54" s="13" t="e">
        <f t="shared" si="31"/>
        <v>#VALUE!</v>
      </c>
      <c r="ES54" s="18" t="e">
        <f t="shared" si="32"/>
        <v>#VALUE!</v>
      </c>
      <c r="ET54" s="18" t="e">
        <f t="shared" si="33"/>
        <v>#VALUE!</v>
      </c>
      <c r="EU54" s="18" t="e">
        <f t="shared" si="34"/>
        <v>#VALUE!</v>
      </c>
      <c r="EV54" s="33"/>
      <c r="EW54" s="33"/>
    </row>
    <row r="55" spans="1:153" ht="25.5" customHeight="1" thickBot="1" thickTop="1">
      <c r="A55" s="60" t="s">
        <v>25</v>
      </c>
      <c r="B55" s="221"/>
      <c r="C55" s="222"/>
      <c r="D55" s="221"/>
      <c r="E55" s="222"/>
      <c r="F55" s="243"/>
      <c r="G55" s="244"/>
      <c r="H55" s="1"/>
      <c r="I55" s="61"/>
      <c r="J55" s="263"/>
      <c r="K55" s="264"/>
      <c r="L55" s="195"/>
      <c r="M55" s="196"/>
      <c r="N55" s="230"/>
      <c r="O55" s="231"/>
      <c r="P55" s="249"/>
      <c r="Q55" s="250"/>
      <c r="R55" s="251"/>
      <c r="S55" s="5"/>
      <c r="T55" s="33"/>
      <c r="U55" s="62" t="str">
        <f>IF(I37="80 CST",X37,IF(I37="380 CST",X38,IF(I37="180CST",X39,IF(I37="LSFO",X40,IF(I37="F.OIL 5-A",X41,IF(I37="F.OIL NO 4",X36,IF(I37="F/6",X35," ")))))))</f>
        <v> </v>
      </c>
      <c r="V55" s="63" t="s">
        <v>23</v>
      </c>
      <c r="W55" s="33"/>
      <c r="X55" s="33"/>
      <c r="Y55" s="64">
        <f>IF(C40="80 CST",J48,0)</f>
        <v>0</v>
      </c>
      <c r="Z55" s="64">
        <f>IF(C39="MOTORİN",J47,0)</f>
        <v>0</v>
      </c>
      <c r="AA55" s="64">
        <f>IF(C37="80 CST",J46,0)</f>
        <v>0</v>
      </c>
      <c r="AB55" s="33"/>
      <c r="AC55" s="64">
        <f>IF(C40="380 CST",J48,0)</f>
        <v>0</v>
      </c>
      <c r="AD55" s="64">
        <f>IF(C39="S.BENZİN",J47,0)</f>
        <v>0</v>
      </c>
      <c r="AE55" s="64">
        <f>IF(C37="380 CST",J46,0)</f>
        <v>0</v>
      </c>
      <c r="AF55" s="33"/>
      <c r="AG55" s="65"/>
      <c r="AH55" s="65"/>
      <c r="AI55" s="65"/>
      <c r="AJ55" s="32"/>
      <c r="AK55" s="65"/>
      <c r="AL55" s="65"/>
      <c r="AM55" s="65"/>
      <c r="AN55" s="65"/>
      <c r="AO55" s="65"/>
      <c r="AP55" s="65"/>
      <c r="AQ55" s="65"/>
      <c r="AR55" s="32"/>
      <c r="AS55" s="65"/>
      <c r="AT55" s="65"/>
      <c r="AU55" s="65"/>
      <c r="AV55" s="32"/>
      <c r="AW55" s="65"/>
      <c r="AX55" s="65"/>
      <c r="AY55" s="65"/>
      <c r="AZ55" s="33"/>
      <c r="BA55" s="33"/>
      <c r="BB55" s="59"/>
      <c r="BC55" s="91"/>
      <c r="BD55" s="59"/>
      <c r="BE55" s="66"/>
      <c r="BF55" s="59"/>
      <c r="BG55" s="91"/>
      <c r="BH55" s="59"/>
      <c r="BI55" s="94"/>
      <c r="BJ55" s="59"/>
      <c r="BK55" s="66"/>
      <c r="BL55" s="59"/>
      <c r="BM55" s="94"/>
      <c r="BN55" s="59"/>
      <c r="BO55" s="94"/>
      <c r="BP55" s="59"/>
      <c r="BQ55" s="66"/>
      <c r="BR55" s="59"/>
      <c r="BS55" s="94"/>
      <c r="BT55" s="59"/>
      <c r="BU55" s="94"/>
      <c r="BV55" s="59"/>
      <c r="BW55" s="66"/>
      <c r="BX55" s="59"/>
      <c r="BY55" s="94"/>
      <c r="BZ55" s="59"/>
      <c r="CA55" s="94"/>
      <c r="CB55" s="59"/>
      <c r="CC55" s="66"/>
      <c r="CD55" s="59"/>
      <c r="CE55" s="94"/>
      <c r="CF55" s="59"/>
      <c r="CG55" s="67"/>
      <c r="CH55" s="100"/>
      <c r="CI55" s="99"/>
      <c r="CJ55" s="100"/>
      <c r="CK55" s="98"/>
      <c r="CL55" s="100"/>
      <c r="CM55" s="99"/>
      <c r="CN55" s="100"/>
      <c r="CO55" s="99"/>
      <c r="CP55" s="100"/>
      <c r="CQ55" s="98"/>
      <c r="CR55" s="100"/>
      <c r="CS55" s="99"/>
      <c r="CT55" s="100"/>
      <c r="CU55" s="99"/>
      <c r="CV55" s="100"/>
      <c r="CW55" s="98"/>
      <c r="CX55" s="100"/>
      <c r="CY55" s="99"/>
      <c r="CZ55" s="100"/>
      <c r="DA55" s="99"/>
      <c r="DB55" s="100"/>
      <c r="DC55" s="98"/>
      <c r="DD55" s="100"/>
      <c r="DE55" s="99"/>
      <c r="DF55" s="100"/>
      <c r="DG55" s="99"/>
      <c r="DH55" s="100"/>
      <c r="DI55" s="98"/>
      <c r="DJ55" s="100"/>
      <c r="DK55" s="99"/>
      <c r="DL55" s="100"/>
      <c r="DM55" s="98"/>
      <c r="DN55" s="100"/>
      <c r="DO55" s="98"/>
      <c r="DP55" s="100"/>
      <c r="DQ55" s="98"/>
      <c r="DR55" s="33"/>
      <c r="DS55" s="33"/>
      <c r="DT55" s="33"/>
      <c r="DU55" s="33"/>
      <c r="DV55" s="7">
        <f t="shared" si="35"/>
        <v>0</v>
      </c>
      <c r="DW55" s="8">
        <f t="shared" si="15"/>
        <v>0</v>
      </c>
      <c r="DX55" s="9">
        <f t="shared" si="16"/>
        <v>0</v>
      </c>
      <c r="DY55" s="8" t="e">
        <f t="shared" si="17"/>
        <v>#VALUE!</v>
      </c>
      <c r="DZ55" s="10">
        <f t="shared" si="18"/>
        <v>0</v>
      </c>
      <c r="EA55" s="11"/>
      <c r="EB55" s="12" t="e">
        <f t="shared" si="19"/>
        <v>#VALUE!</v>
      </c>
      <c r="EC55" s="13" t="e">
        <f t="shared" si="20"/>
        <v>#VALUE!</v>
      </c>
      <c r="ED55" s="13" t="e">
        <f t="shared" si="21"/>
        <v>#VALUE!</v>
      </c>
      <c r="EE55" s="14">
        <f t="shared" si="22"/>
        <v>-15</v>
      </c>
      <c r="EF55" s="15" t="e">
        <f t="shared" si="23"/>
        <v>#VALUE!</v>
      </c>
      <c r="EG55" s="16" t="e">
        <f t="shared" si="24"/>
        <v>#VALUE!</v>
      </c>
      <c r="EH55" s="13">
        <f t="shared" si="36"/>
        <v>0</v>
      </c>
      <c r="EI55" s="13">
        <v>186.9696</v>
      </c>
      <c r="EJ55" s="13" t="e">
        <f t="shared" si="25"/>
        <v>#VALUE!</v>
      </c>
      <c r="EK55" s="13" t="e">
        <f t="shared" si="26"/>
        <v>#VALUE!</v>
      </c>
      <c r="EL55" s="13" t="e">
        <f t="shared" si="27"/>
        <v>#VALUE!</v>
      </c>
      <c r="EM55" s="13">
        <v>0.4862</v>
      </c>
      <c r="EN55" s="17" t="e">
        <f t="shared" si="28"/>
        <v>#VALUE!</v>
      </c>
      <c r="EO55" s="13" t="e">
        <f t="shared" si="29"/>
        <v>#VALUE!</v>
      </c>
      <c r="EP55" s="13" t="e">
        <f t="shared" si="30"/>
        <v>#VALUE!</v>
      </c>
      <c r="EQ55" s="16">
        <v>6.292</v>
      </c>
      <c r="ER55" s="13" t="e">
        <f t="shared" si="31"/>
        <v>#VALUE!</v>
      </c>
      <c r="ES55" s="18" t="e">
        <f t="shared" si="32"/>
        <v>#VALUE!</v>
      </c>
      <c r="ET55" s="18" t="e">
        <f t="shared" si="33"/>
        <v>#VALUE!</v>
      </c>
      <c r="EU55" s="18" t="e">
        <f t="shared" si="34"/>
        <v>#VALUE!</v>
      </c>
      <c r="EV55" s="33"/>
      <c r="EW55" s="33"/>
    </row>
    <row r="56" spans="1:153" ht="4.5" customHeight="1" hidden="1" thickBot="1" thickTop="1">
      <c r="A56" s="69"/>
      <c r="B56" s="221"/>
      <c r="C56" s="222"/>
      <c r="D56" s="221"/>
      <c r="E56" s="222"/>
      <c r="F56" s="252"/>
      <c r="G56" s="253"/>
      <c r="H56" s="2"/>
      <c r="I56" s="70"/>
      <c r="J56" s="235"/>
      <c r="K56" s="236"/>
      <c r="L56" s="195"/>
      <c r="M56" s="196"/>
      <c r="N56" s="230"/>
      <c r="O56" s="231"/>
      <c r="P56" s="235"/>
      <c r="Q56" s="239"/>
      <c r="R56" s="242"/>
      <c r="S56" s="5"/>
      <c r="T56" s="33"/>
      <c r="U56" s="62" t="str">
        <f>IF(I39="MOTORİN",X37,IF(I39="S.BENZİN",X38,IF(I39="K.BENZİN",X39,IF(I39="JET A-1",X40,IF(I39="F-76",X41,IF(I39="KAL-YAK",X36,IF(I39="F/6",X35," ")))))))</f>
        <v> </v>
      </c>
      <c r="V56" s="71" t="s">
        <v>24</v>
      </c>
      <c r="W56" s="33"/>
      <c r="X56" s="33"/>
      <c r="Y56" s="64">
        <f>IF(E40="MOTORİN",J51,0)</f>
        <v>0</v>
      </c>
      <c r="Z56" s="64">
        <f>IF(E39="MOTORİN",J50,0)</f>
        <v>0</v>
      </c>
      <c r="AA56" s="64">
        <f>IF(E37="MOTORİN",J49,0)</f>
        <v>0</v>
      </c>
      <c r="AB56" s="33"/>
      <c r="AC56" s="64">
        <f>IF(E40="S.BENZİN",J51,0)</f>
        <v>0</v>
      </c>
      <c r="AD56" s="64">
        <f>IF(E39="S.BENZİN",J50,0)</f>
        <v>0</v>
      </c>
      <c r="AE56" s="64">
        <f>IF(E37="S.BENZİN",J49,0)</f>
        <v>0</v>
      </c>
      <c r="AF56" s="33"/>
      <c r="AG56" s="65"/>
      <c r="AH56" s="65"/>
      <c r="AI56" s="65"/>
      <c r="AJ56" s="32"/>
      <c r="AK56" s="65"/>
      <c r="AL56" s="65"/>
      <c r="AM56" s="65"/>
      <c r="AN56" s="65"/>
      <c r="AO56" s="65"/>
      <c r="AP56" s="65"/>
      <c r="AQ56" s="65"/>
      <c r="AR56" s="32"/>
      <c r="AS56" s="65"/>
      <c r="AT56" s="65"/>
      <c r="AU56" s="65"/>
      <c r="AV56" s="32"/>
      <c r="AW56" s="65"/>
      <c r="AX56" s="65"/>
      <c r="AY56" s="65"/>
      <c r="AZ56" s="33"/>
      <c r="BA56" s="33"/>
      <c r="BB56" s="59"/>
      <c r="BC56" s="91"/>
      <c r="BD56" s="59"/>
      <c r="BE56" s="66"/>
      <c r="BF56" s="59"/>
      <c r="BG56" s="91"/>
      <c r="BH56" s="59"/>
      <c r="BI56" s="94"/>
      <c r="BJ56" s="59"/>
      <c r="BK56" s="66"/>
      <c r="BL56" s="59"/>
      <c r="BM56" s="94"/>
      <c r="BN56" s="59"/>
      <c r="BO56" s="94"/>
      <c r="BP56" s="59"/>
      <c r="BQ56" s="66"/>
      <c r="BR56" s="59"/>
      <c r="BS56" s="94"/>
      <c r="BT56" s="59"/>
      <c r="BU56" s="94"/>
      <c r="BV56" s="59"/>
      <c r="BW56" s="66"/>
      <c r="BX56" s="59"/>
      <c r="BY56" s="94"/>
      <c r="BZ56" s="59"/>
      <c r="CA56" s="94"/>
      <c r="CB56" s="59"/>
      <c r="CC56" s="66"/>
      <c r="CD56" s="59"/>
      <c r="CE56" s="94"/>
      <c r="CF56" s="59"/>
      <c r="CG56" s="67"/>
      <c r="CH56" s="41"/>
      <c r="CI56" s="99"/>
      <c r="CJ56" s="41"/>
      <c r="CK56" s="98"/>
      <c r="CL56" s="41"/>
      <c r="CM56" s="99"/>
      <c r="CN56" s="41"/>
      <c r="CO56" s="99"/>
      <c r="CP56" s="41"/>
      <c r="CQ56" s="98"/>
      <c r="CR56" s="41"/>
      <c r="CS56" s="99"/>
      <c r="CT56" s="41"/>
      <c r="CU56" s="99"/>
      <c r="CV56" s="41"/>
      <c r="CW56" s="98"/>
      <c r="CX56" s="41"/>
      <c r="CY56" s="99"/>
      <c r="CZ56" s="41"/>
      <c r="DA56" s="99"/>
      <c r="DB56" s="41"/>
      <c r="DC56" s="98"/>
      <c r="DD56" s="41"/>
      <c r="DE56" s="99"/>
      <c r="DF56" s="41"/>
      <c r="DG56" s="99"/>
      <c r="DH56" s="41"/>
      <c r="DI56" s="98"/>
      <c r="DJ56" s="41"/>
      <c r="DK56" s="99"/>
      <c r="DL56" s="41"/>
      <c r="DM56" s="98"/>
      <c r="DN56" s="41"/>
      <c r="DO56" s="98"/>
      <c r="DP56" s="41"/>
      <c r="DQ56" s="98"/>
      <c r="DR56" s="33"/>
      <c r="DS56" s="33"/>
      <c r="DT56" s="33"/>
      <c r="DU56" s="33"/>
      <c r="DV56" s="7">
        <f t="shared" si="35"/>
        <v>0</v>
      </c>
      <c r="DW56" s="8">
        <f t="shared" si="15"/>
        <v>0</v>
      </c>
      <c r="DX56" s="9">
        <f t="shared" si="16"/>
        <v>0</v>
      </c>
      <c r="DY56" s="8" t="e">
        <f t="shared" si="17"/>
        <v>#VALUE!</v>
      </c>
      <c r="DZ56" s="10">
        <f t="shared" si="18"/>
        <v>0</v>
      </c>
      <c r="EA56" s="11"/>
      <c r="EB56" s="12" t="e">
        <f t="shared" si="19"/>
        <v>#VALUE!</v>
      </c>
      <c r="EC56" s="13" t="e">
        <f t="shared" si="20"/>
        <v>#VALUE!</v>
      </c>
      <c r="ED56" s="13" t="e">
        <f t="shared" si="21"/>
        <v>#VALUE!</v>
      </c>
      <c r="EE56" s="14">
        <f t="shared" si="22"/>
        <v>-15</v>
      </c>
      <c r="EF56" s="15" t="e">
        <f t="shared" si="23"/>
        <v>#VALUE!</v>
      </c>
      <c r="EG56" s="16" t="e">
        <f t="shared" si="24"/>
        <v>#VALUE!</v>
      </c>
      <c r="EH56" s="13">
        <f t="shared" si="36"/>
        <v>0</v>
      </c>
      <c r="EI56" s="13">
        <v>186.9696</v>
      </c>
      <c r="EJ56" s="13" t="e">
        <f t="shared" si="25"/>
        <v>#VALUE!</v>
      </c>
      <c r="EK56" s="13" t="e">
        <f t="shared" si="26"/>
        <v>#VALUE!</v>
      </c>
      <c r="EL56" s="13" t="e">
        <f t="shared" si="27"/>
        <v>#VALUE!</v>
      </c>
      <c r="EM56" s="13">
        <v>0.4862</v>
      </c>
      <c r="EN56" s="17" t="e">
        <f t="shared" si="28"/>
        <v>#VALUE!</v>
      </c>
      <c r="EO56" s="13" t="e">
        <f t="shared" si="29"/>
        <v>#VALUE!</v>
      </c>
      <c r="EP56" s="13" t="e">
        <f t="shared" si="30"/>
        <v>#VALUE!</v>
      </c>
      <c r="EQ56" s="16">
        <v>6.292</v>
      </c>
      <c r="ER56" s="13" t="e">
        <f t="shared" si="31"/>
        <v>#VALUE!</v>
      </c>
      <c r="ES56" s="18" t="e">
        <f t="shared" si="32"/>
        <v>#VALUE!</v>
      </c>
      <c r="ET56" s="18" t="e">
        <f t="shared" si="33"/>
        <v>#VALUE!</v>
      </c>
      <c r="EU56" s="18" t="e">
        <f t="shared" si="34"/>
        <v>#VALUE!</v>
      </c>
      <c r="EV56" s="33"/>
      <c r="EW56" s="33"/>
    </row>
    <row r="57" spans="1:153" ht="25.5" customHeight="1" thickBot="1" thickTop="1">
      <c r="A57" s="72" t="s">
        <v>23</v>
      </c>
      <c r="B57" s="221"/>
      <c r="C57" s="222"/>
      <c r="D57" s="221"/>
      <c r="E57" s="222"/>
      <c r="F57" s="243"/>
      <c r="G57" s="244"/>
      <c r="H57" s="3"/>
      <c r="I57" s="73"/>
      <c r="J57" s="261"/>
      <c r="K57" s="262"/>
      <c r="L57" s="195"/>
      <c r="M57" s="196"/>
      <c r="N57" s="230"/>
      <c r="O57" s="231"/>
      <c r="P57" s="256"/>
      <c r="Q57" s="257"/>
      <c r="R57" s="258"/>
      <c r="S57" s="5"/>
      <c r="T57" s="33"/>
      <c r="U57" s="62" t="str">
        <f>IF(I40="80 CST",X37,IF(I40="380 CST",X38,IF(I40="180CST",X39,IF(I40="LSFO",X40,IF(I40="F.OIL 5-A",X41,IF(I40="F.OIL NO 4",X36,IF(I40="F/6",X35," ")))))))</f>
        <v> </v>
      </c>
      <c r="V57" s="74" t="s">
        <v>25</v>
      </c>
      <c r="W57" s="33"/>
      <c r="X57" s="33"/>
      <c r="Y57" s="64">
        <f>IF(G40="80 CST",J54,0)</f>
        <v>0</v>
      </c>
      <c r="Z57" s="64">
        <f>IF(G39="MOTORİN",J53,0)</f>
        <v>0</v>
      </c>
      <c r="AA57" s="64">
        <f>IF(G37="80 CST",J52,0)</f>
        <v>0</v>
      </c>
      <c r="AB57" s="33"/>
      <c r="AC57" s="64">
        <f>IF(G40="380 CST",J54,0)</f>
        <v>0</v>
      </c>
      <c r="AD57" s="64">
        <f>IF(G39="S.BENZİN",J53,0)</f>
        <v>0</v>
      </c>
      <c r="AE57" s="64">
        <f>IF(G37="380 CST",J52,0)</f>
        <v>0</v>
      </c>
      <c r="AF57" s="33"/>
      <c r="AG57" s="65"/>
      <c r="AH57" s="65"/>
      <c r="AI57" s="65"/>
      <c r="AJ57" s="32"/>
      <c r="AK57" s="65"/>
      <c r="AL57" s="65"/>
      <c r="AM57" s="65"/>
      <c r="AN57" s="65"/>
      <c r="AO57" s="65"/>
      <c r="AP57" s="65"/>
      <c r="AQ57" s="65"/>
      <c r="AR57" s="32"/>
      <c r="AS57" s="65"/>
      <c r="AT57" s="65"/>
      <c r="AU57" s="65"/>
      <c r="AV57" s="32"/>
      <c r="AW57" s="65"/>
      <c r="AX57" s="65"/>
      <c r="AY57" s="65"/>
      <c r="AZ57" s="33"/>
      <c r="BA57" s="33"/>
      <c r="BB57" s="59"/>
      <c r="BC57" s="91"/>
      <c r="BD57" s="59"/>
      <c r="BE57" s="66"/>
      <c r="BF57" s="59"/>
      <c r="BG57" s="91"/>
      <c r="BH57" s="59"/>
      <c r="BI57" s="94"/>
      <c r="BJ57" s="59"/>
      <c r="BK57" s="66"/>
      <c r="BL57" s="59"/>
      <c r="BM57" s="94"/>
      <c r="BN57" s="59"/>
      <c r="BO57" s="94"/>
      <c r="BP57" s="59"/>
      <c r="BQ57" s="66"/>
      <c r="BR57" s="59"/>
      <c r="BS57" s="94"/>
      <c r="BT57" s="59"/>
      <c r="BU57" s="94"/>
      <c r="BV57" s="59"/>
      <c r="BW57" s="66"/>
      <c r="BX57" s="59"/>
      <c r="BY57" s="94"/>
      <c r="BZ57" s="59"/>
      <c r="CA57" s="94"/>
      <c r="CB57" s="59"/>
      <c r="CC57" s="66"/>
      <c r="CD57" s="59"/>
      <c r="CE57" s="94"/>
      <c r="CF57" s="59"/>
      <c r="CG57" s="67"/>
      <c r="CH57" s="41"/>
      <c r="CI57" s="99"/>
      <c r="CJ57" s="41"/>
      <c r="CK57" s="98"/>
      <c r="CL57" s="41"/>
      <c r="CM57" s="99"/>
      <c r="CN57" s="41"/>
      <c r="CO57" s="99"/>
      <c r="CP57" s="41"/>
      <c r="CQ57" s="98"/>
      <c r="CR57" s="41"/>
      <c r="CS57" s="99"/>
      <c r="CT57" s="41"/>
      <c r="CU57" s="99"/>
      <c r="CV57" s="41"/>
      <c r="CW57" s="98"/>
      <c r="CX57" s="41"/>
      <c r="CY57" s="99"/>
      <c r="CZ57" s="41"/>
      <c r="DA57" s="99"/>
      <c r="DB57" s="41"/>
      <c r="DC57" s="98"/>
      <c r="DD57" s="41"/>
      <c r="DE57" s="99"/>
      <c r="DF57" s="41"/>
      <c r="DG57" s="99"/>
      <c r="DH57" s="41"/>
      <c r="DI57" s="98"/>
      <c r="DJ57" s="41"/>
      <c r="DK57" s="99"/>
      <c r="DL57" s="41"/>
      <c r="DM57" s="98"/>
      <c r="DN57" s="41"/>
      <c r="DO57" s="98"/>
      <c r="DP57" s="41"/>
      <c r="DQ57" s="98"/>
      <c r="DR57" s="33"/>
      <c r="DS57" s="33"/>
      <c r="DT57" s="33"/>
      <c r="DU57" s="33"/>
      <c r="DV57" s="7">
        <f t="shared" si="35"/>
        <v>0</v>
      </c>
      <c r="DW57" s="8">
        <f t="shared" si="15"/>
        <v>0</v>
      </c>
      <c r="DX57" s="9">
        <f t="shared" si="16"/>
        <v>0</v>
      </c>
      <c r="DY57" s="8" t="e">
        <f t="shared" si="17"/>
        <v>#VALUE!</v>
      </c>
      <c r="DZ57" s="10">
        <f t="shared" si="18"/>
        <v>0</v>
      </c>
      <c r="EA57" s="11"/>
      <c r="EB57" s="12" t="e">
        <f t="shared" si="19"/>
        <v>#VALUE!</v>
      </c>
      <c r="EC57" s="13" t="e">
        <f t="shared" si="20"/>
        <v>#VALUE!</v>
      </c>
      <c r="ED57" s="13" t="e">
        <f t="shared" si="21"/>
        <v>#VALUE!</v>
      </c>
      <c r="EE57" s="14">
        <f t="shared" si="22"/>
        <v>-15</v>
      </c>
      <c r="EF57" s="15" t="e">
        <f t="shared" si="23"/>
        <v>#VALUE!</v>
      </c>
      <c r="EG57" s="16" t="e">
        <f t="shared" si="24"/>
        <v>#VALUE!</v>
      </c>
      <c r="EH57" s="13">
        <f>DZ57*DK62</f>
        <v>0</v>
      </c>
      <c r="EI57" s="13">
        <v>186.9696</v>
      </c>
      <c r="EJ57" s="13" t="e">
        <f t="shared" si="25"/>
        <v>#VALUE!</v>
      </c>
      <c r="EK57" s="13" t="e">
        <f t="shared" si="26"/>
        <v>#VALUE!</v>
      </c>
      <c r="EL57" s="13" t="e">
        <f t="shared" si="27"/>
        <v>#VALUE!</v>
      </c>
      <c r="EM57" s="13">
        <v>0.4862</v>
      </c>
      <c r="EN57" s="17" t="e">
        <f t="shared" si="28"/>
        <v>#VALUE!</v>
      </c>
      <c r="EO57" s="13" t="e">
        <f t="shared" si="29"/>
        <v>#VALUE!</v>
      </c>
      <c r="EP57" s="13" t="e">
        <f t="shared" si="30"/>
        <v>#VALUE!</v>
      </c>
      <c r="EQ57" s="16">
        <v>6.292</v>
      </c>
      <c r="ER57" s="13" t="e">
        <f t="shared" si="31"/>
        <v>#VALUE!</v>
      </c>
      <c r="ES57" s="18" t="e">
        <f t="shared" si="32"/>
        <v>#VALUE!</v>
      </c>
      <c r="ET57" s="18" t="e">
        <f t="shared" si="33"/>
        <v>#VALUE!</v>
      </c>
      <c r="EU57" s="18" t="e">
        <f t="shared" si="34"/>
        <v>#VALUE!</v>
      </c>
      <c r="EV57" s="33"/>
      <c r="EW57" s="33"/>
    </row>
    <row r="58" spans="1:153" ht="25.5" customHeight="1" thickBot="1" thickTop="1">
      <c r="A58" s="60" t="s">
        <v>28</v>
      </c>
      <c r="B58" s="219"/>
      <c r="C58" s="220"/>
      <c r="D58" s="221"/>
      <c r="E58" s="222"/>
      <c r="F58" s="243"/>
      <c r="G58" s="244"/>
      <c r="H58" s="1"/>
      <c r="I58" s="61"/>
      <c r="J58" s="259"/>
      <c r="K58" s="260"/>
      <c r="L58" s="195"/>
      <c r="M58" s="196"/>
      <c r="N58" s="226"/>
      <c r="O58" s="227"/>
      <c r="P58" s="249"/>
      <c r="Q58" s="250"/>
      <c r="R58" s="251"/>
      <c r="S58" s="5"/>
      <c r="T58" s="33"/>
      <c r="U58" s="62" t="str">
        <f>IF(K37="80 CST",X37,IF(K37="380 CST",X38,IF(K37="180CST",X39,IF(K37="LSFO",X40,IF(K37="F.OIL 5-A",X41,IF(K37="F.OIL NO 4",X36,IF(K37="F/6",X35," ")))))))</f>
        <v> </v>
      </c>
      <c r="V58" s="63" t="s">
        <v>26</v>
      </c>
      <c r="W58" s="33"/>
      <c r="X58" s="33"/>
      <c r="Y58" s="64">
        <f>IF(I40="80 CST",J57,0)</f>
        <v>0</v>
      </c>
      <c r="Z58" s="64">
        <f>IF(I39="MOTORİN",J56,0)</f>
        <v>0</v>
      </c>
      <c r="AA58" s="64">
        <f>IF(I37="80 CST",J55,0)</f>
        <v>0</v>
      </c>
      <c r="AB58" s="33"/>
      <c r="AC58" s="64">
        <f>IF(I40="380 CST",J57,0)</f>
        <v>0</v>
      </c>
      <c r="AD58" s="64">
        <f>IF(I39="S.BENZİN",J56,0)</f>
        <v>0</v>
      </c>
      <c r="AE58" s="64">
        <f>IF(I37="380 CST",J55,0)</f>
        <v>0</v>
      </c>
      <c r="AF58" s="33"/>
      <c r="AG58" s="65"/>
      <c r="AH58" s="65"/>
      <c r="AI58" s="65"/>
      <c r="AJ58" s="32"/>
      <c r="AK58" s="65"/>
      <c r="AL58" s="65"/>
      <c r="AM58" s="65"/>
      <c r="AN58" s="65"/>
      <c r="AO58" s="65"/>
      <c r="AP58" s="65"/>
      <c r="AQ58" s="65"/>
      <c r="AR58" s="32"/>
      <c r="AS58" s="65"/>
      <c r="AT58" s="65"/>
      <c r="AU58" s="65"/>
      <c r="AV58" s="32"/>
      <c r="AW58" s="65"/>
      <c r="AX58" s="65"/>
      <c r="AY58" s="65"/>
      <c r="AZ58" s="33"/>
      <c r="BA58" s="33"/>
      <c r="BB58" s="59"/>
      <c r="BC58" s="91"/>
      <c r="BD58" s="59"/>
      <c r="BE58" s="66"/>
      <c r="BF58" s="59"/>
      <c r="BG58" s="91"/>
      <c r="BH58" s="59"/>
      <c r="BI58" s="94"/>
      <c r="BJ58" s="59"/>
      <c r="BK58" s="66"/>
      <c r="BL58" s="59"/>
      <c r="BM58" s="94"/>
      <c r="BN58" s="59"/>
      <c r="BO58" s="94"/>
      <c r="BP58" s="59"/>
      <c r="BQ58" s="66"/>
      <c r="BR58" s="59"/>
      <c r="BS58" s="94"/>
      <c r="BT58" s="59"/>
      <c r="BU58" s="94"/>
      <c r="BV58" s="59"/>
      <c r="BW58" s="66"/>
      <c r="BX58" s="59"/>
      <c r="BY58" s="94"/>
      <c r="BZ58" s="59"/>
      <c r="CA58" s="94"/>
      <c r="CB58" s="59"/>
      <c r="CC58" s="66"/>
      <c r="CD58" s="59"/>
      <c r="CE58" s="94"/>
      <c r="CF58" s="59"/>
      <c r="CG58" s="67"/>
      <c r="CH58" s="100"/>
      <c r="CI58" s="99"/>
      <c r="CJ58" s="100"/>
      <c r="CK58" s="98"/>
      <c r="CL58" s="100"/>
      <c r="CM58" s="99"/>
      <c r="CN58" s="100"/>
      <c r="CO58" s="99"/>
      <c r="CP58" s="100"/>
      <c r="CQ58" s="98"/>
      <c r="CR58" s="100"/>
      <c r="CS58" s="99"/>
      <c r="CT58" s="100"/>
      <c r="CU58" s="99"/>
      <c r="CV58" s="100"/>
      <c r="CW58" s="98"/>
      <c r="CX58" s="100"/>
      <c r="CY58" s="99"/>
      <c r="CZ58" s="100"/>
      <c r="DA58" s="99"/>
      <c r="DB58" s="100"/>
      <c r="DC58" s="98"/>
      <c r="DD58" s="100"/>
      <c r="DE58" s="99"/>
      <c r="DF58" s="100"/>
      <c r="DG58" s="99"/>
      <c r="DH58" s="100"/>
      <c r="DI58" s="98"/>
      <c r="DJ58" s="100"/>
      <c r="DK58" s="99"/>
      <c r="DL58" s="100"/>
      <c r="DM58" s="98"/>
      <c r="DN58" s="100"/>
      <c r="DO58" s="98"/>
      <c r="DP58" s="100"/>
      <c r="DQ58" s="98"/>
      <c r="DR58" s="33"/>
      <c r="DS58" s="33"/>
      <c r="DT58" s="33"/>
      <c r="DU58" s="33"/>
      <c r="DV58" s="7">
        <f t="shared" si="35"/>
        <v>0</v>
      </c>
      <c r="DW58" s="8">
        <f t="shared" si="15"/>
        <v>0</v>
      </c>
      <c r="DX58" s="9">
        <f t="shared" si="16"/>
        <v>0</v>
      </c>
      <c r="DY58" s="8" t="e">
        <f t="shared" si="17"/>
        <v>#VALUE!</v>
      </c>
      <c r="DZ58" s="10">
        <f t="shared" si="18"/>
        <v>0</v>
      </c>
      <c r="EA58" s="11"/>
      <c r="EB58" s="12" t="e">
        <f t="shared" si="19"/>
        <v>#VALUE!</v>
      </c>
      <c r="EC58" s="13" t="e">
        <f t="shared" si="20"/>
        <v>#VALUE!</v>
      </c>
      <c r="ED58" s="13" t="e">
        <f t="shared" si="21"/>
        <v>#VALUE!</v>
      </c>
      <c r="EE58" s="14">
        <f t="shared" si="22"/>
        <v>-15</v>
      </c>
      <c r="EF58" s="15" t="e">
        <f t="shared" si="23"/>
        <v>#VALUE!</v>
      </c>
      <c r="EG58" s="16" t="e">
        <f t="shared" si="24"/>
        <v>#VALUE!</v>
      </c>
      <c r="EH58" s="13">
        <f>DZ58*DK63</f>
        <v>0</v>
      </c>
      <c r="EI58" s="13">
        <v>186.9696</v>
      </c>
      <c r="EJ58" s="13" t="e">
        <f t="shared" si="25"/>
        <v>#VALUE!</v>
      </c>
      <c r="EK58" s="13" t="e">
        <f t="shared" si="26"/>
        <v>#VALUE!</v>
      </c>
      <c r="EL58" s="13" t="e">
        <f t="shared" si="27"/>
        <v>#VALUE!</v>
      </c>
      <c r="EM58" s="13">
        <v>0.4862</v>
      </c>
      <c r="EN58" s="17" t="e">
        <f t="shared" si="28"/>
        <v>#VALUE!</v>
      </c>
      <c r="EO58" s="13" t="e">
        <f t="shared" si="29"/>
        <v>#VALUE!</v>
      </c>
      <c r="EP58" s="13" t="e">
        <f t="shared" si="30"/>
        <v>#VALUE!</v>
      </c>
      <c r="EQ58" s="16">
        <v>6.292</v>
      </c>
      <c r="ER58" s="13" t="e">
        <f t="shared" si="31"/>
        <v>#VALUE!</v>
      </c>
      <c r="ES58" s="18" t="e">
        <f t="shared" si="32"/>
        <v>#VALUE!</v>
      </c>
      <c r="ET58" s="18" t="e">
        <f t="shared" si="33"/>
        <v>#VALUE!</v>
      </c>
      <c r="EU58" s="18" t="e">
        <f t="shared" si="34"/>
        <v>#VALUE!</v>
      </c>
      <c r="EV58" s="33"/>
      <c r="EW58" s="33"/>
    </row>
    <row r="59" spans="1:153" ht="3" customHeight="1" hidden="1" thickBot="1" thickTop="1">
      <c r="A59" s="69"/>
      <c r="B59" s="219"/>
      <c r="C59" s="220"/>
      <c r="D59" s="221"/>
      <c r="E59" s="222"/>
      <c r="F59" s="252"/>
      <c r="G59" s="253"/>
      <c r="H59" s="2"/>
      <c r="I59" s="70"/>
      <c r="J59" s="235"/>
      <c r="K59" s="236"/>
      <c r="L59" s="195"/>
      <c r="M59" s="196"/>
      <c r="N59" s="240"/>
      <c r="O59" s="241"/>
      <c r="P59" s="235"/>
      <c r="Q59" s="239"/>
      <c r="R59" s="242"/>
      <c r="S59" s="5"/>
      <c r="T59" s="33"/>
      <c r="U59" s="62" t="str">
        <f>IF(K39="MOTORİN",X37,IF(K39="S.BENZİN",X38,IF(K39="K.BENZİN",X39,IF(K39="JET A-1",X40,IF(K39="F-76",X41,IF(K39="KAL-YAK",X36,IF(K39="F/6",X35," ")))))))</f>
        <v> </v>
      </c>
      <c r="V59" s="71" t="s">
        <v>27</v>
      </c>
      <c r="W59" s="33"/>
      <c r="X59" s="33"/>
      <c r="Y59" s="64">
        <f>IF(K40="MOTORİN",J60,0)</f>
        <v>0</v>
      </c>
      <c r="Z59" s="64">
        <f>IF(K39="MOTORİN",J59,0)</f>
        <v>0</v>
      </c>
      <c r="AA59" s="64">
        <f>IF(K37="MOTORİN",J58,0)</f>
        <v>0</v>
      </c>
      <c r="AB59" s="33"/>
      <c r="AC59" s="64">
        <f>IF(K40="S.BENZİN",J60,0)</f>
        <v>0</v>
      </c>
      <c r="AD59" s="64">
        <f>IF(K39="S.BENZİN",J59,0)</f>
        <v>0</v>
      </c>
      <c r="AE59" s="64">
        <f>IF(K37="S.BENZİN",J58,0)</f>
        <v>0</v>
      </c>
      <c r="AF59" s="33"/>
      <c r="AG59" s="65"/>
      <c r="AH59" s="65"/>
      <c r="AI59" s="65"/>
      <c r="AJ59" s="32"/>
      <c r="AK59" s="65"/>
      <c r="AL59" s="65"/>
      <c r="AM59" s="65"/>
      <c r="AN59" s="65"/>
      <c r="AO59" s="65"/>
      <c r="AP59" s="65"/>
      <c r="AQ59" s="65"/>
      <c r="AR59" s="32"/>
      <c r="AS59" s="65"/>
      <c r="AT59" s="65"/>
      <c r="AU59" s="65"/>
      <c r="AV59" s="32"/>
      <c r="AW59" s="65"/>
      <c r="AX59" s="65"/>
      <c r="AY59" s="65"/>
      <c r="AZ59" s="33"/>
      <c r="BA59" s="33"/>
      <c r="BB59" s="59"/>
      <c r="BC59" s="91"/>
      <c r="BD59" s="59"/>
      <c r="BE59" s="66"/>
      <c r="BF59" s="59"/>
      <c r="BG59" s="91"/>
      <c r="BH59" s="59"/>
      <c r="BI59" s="94"/>
      <c r="BJ59" s="59"/>
      <c r="BK59" s="66"/>
      <c r="BL59" s="59"/>
      <c r="BM59" s="94"/>
      <c r="BN59" s="59"/>
      <c r="BO59" s="94"/>
      <c r="BP59" s="59"/>
      <c r="BQ59" s="66"/>
      <c r="BR59" s="59"/>
      <c r="BS59" s="94"/>
      <c r="BT59" s="59"/>
      <c r="BU59" s="94"/>
      <c r="BV59" s="59"/>
      <c r="BW59" s="66"/>
      <c r="BX59" s="59"/>
      <c r="BY59" s="94"/>
      <c r="BZ59" s="59"/>
      <c r="CA59" s="94"/>
      <c r="CB59" s="59"/>
      <c r="CC59" s="66"/>
      <c r="CD59" s="59"/>
      <c r="CE59" s="94"/>
      <c r="CF59" s="59"/>
      <c r="CG59" s="67"/>
      <c r="CH59" s="41"/>
      <c r="CI59" s="99"/>
      <c r="CJ59" s="41"/>
      <c r="CK59" s="98"/>
      <c r="CL59" s="41"/>
      <c r="CM59" s="99"/>
      <c r="CN59" s="41"/>
      <c r="CO59" s="99"/>
      <c r="CP59" s="41"/>
      <c r="CQ59" s="98"/>
      <c r="CR59" s="41"/>
      <c r="CS59" s="99"/>
      <c r="CT59" s="41"/>
      <c r="CU59" s="99"/>
      <c r="CV59" s="41"/>
      <c r="CW59" s="98"/>
      <c r="CX59" s="41"/>
      <c r="CY59" s="99"/>
      <c r="CZ59" s="41"/>
      <c r="DA59" s="99"/>
      <c r="DB59" s="41"/>
      <c r="DC59" s="98"/>
      <c r="DD59" s="41"/>
      <c r="DE59" s="99"/>
      <c r="DF59" s="41"/>
      <c r="DG59" s="99"/>
      <c r="DH59" s="41"/>
      <c r="DI59" s="98"/>
      <c r="DJ59" s="41"/>
      <c r="DK59" s="99"/>
      <c r="DL59" s="41"/>
      <c r="DM59" s="98"/>
      <c r="DN59" s="41"/>
      <c r="DO59" s="98"/>
      <c r="DP59" s="41"/>
      <c r="DQ59" s="98"/>
      <c r="DR59" s="33"/>
      <c r="DS59" s="33"/>
      <c r="DT59" s="33"/>
      <c r="DU59" s="33"/>
      <c r="DV59" s="7">
        <f t="shared" si="35"/>
        <v>0</v>
      </c>
      <c r="DW59" s="8">
        <f t="shared" si="15"/>
        <v>0</v>
      </c>
      <c r="DX59" s="9">
        <f t="shared" si="16"/>
        <v>0</v>
      </c>
      <c r="DY59" s="8" t="e">
        <f t="shared" si="17"/>
        <v>#VALUE!</v>
      </c>
      <c r="DZ59" s="10">
        <f t="shared" si="18"/>
        <v>0</v>
      </c>
      <c r="EA59" s="11"/>
      <c r="EB59" s="12" t="e">
        <f t="shared" si="19"/>
        <v>#VALUE!</v>
      </c>
      <c r="EC59" s="13" t="e">
        <f t="shared" si="20"/>
        <v>#VALUE!</v>
      </c>
      <c r="ED59" s="13" t="e">
        <f t="shared" si="21"/>
        <v>#VALUE!</v>
      </c>
      <c r="EE59" s="14">
        <f t="shared" si="22"/>
        <v>-15</v>
      </c>
      <c r="EF59" s="15" t="e">
        <f t="shared" si="23"/>
        <v>#VALUE!</v>
      </c>
      <c r="EG59" s="16" t="e">
        <f t="shared" si="24"/>
        <v>#VALUE!</v>
      </c>
      <c r="EH59" s="13">
        <f>DZ59*DK64</f>
        <v>0</v>
      </c>
      <c r="EI59" s="13">
        <v>186.9696</v>
      </c>
      <c r="EJ59" s="13" t="e">
        <f t="shared" si="25"/>
        <v>#VALUE!</v>
      </c>
      <c r="EK59" s="13" t="e">
        <f t="shared" si="26"/>
        <v>#VALUE!</v>
      </c>
      <c r="EL59" s="13" t="e">
        <f t="shared" si="27"/>
        <v>#VALUE!</v>
      </c>
      <c r="EM59" s="13">
        <v>0.4862</v>
      </c>
      <c r="EN59" s="17" t="e">
        <f t="shared" si="28"/>
        <v>#VALUE!</v>
      </c>
      <c r="EO59" s="13" t="e">
        <f t="shared" si="29"/>
        <v>#VALUE!</v>
      </c>
      <c r="EP59" s="13" t="e">
        <f t="shared" si="30"/>
        <v>#VALUE!</v>
      </c>
      <c r="EQ59" s="16">
        <v>6.292</v>
      </c>
      <c r="ER59" s="13" t="e">
        <f t="shared" si="31"/>
        <v>#VALUE!</v>
      </c>
      <c r="ES59" s="18" t="e">
        <f t="shared" si="32"/>
        <v>#VALUE!</v>
      </c>
      <c r="ET59" s="18" t="e">
        <f t="shared" si="33"/>
        <v>#VALUE!</v>
      </c>
      <c r="EU59" s="18" t="e">
        <f t="shared" si="34"/>
        <v>#VALUE!</v>
      </c>
      <c r="EV59" s="33"/>
      <c r="EW59" s="33"/>
    </row>
    <row r="60" spans="1:153" ht="25.5" customHeight="1" thickBot="1" thickTop="1">
      <c r="A60" s="72" t="s">
        <v>26</v>
      </c>
      <c r="B60" s="219"/>
      <c r="C60" s="220"/>
      <c r="D60" s="221"/>
      <c r="E60" s="222"/>
      <c r="F60" s="243"/>
      <c r="G60" s="244"/>
      <c r="H60" s="3"/>
      <c r="I60" s="73"/>
      <c r="J60" s="261"/>
      <c r="K60" s="262"/>
      <c r="L60" s="195"/>
      <c r="M60" s="196"/>
      <c r="N60" s="230"/>
      <c r="O60" s="231"/>
      <c r="P60" s="265"/>
      <c r="Q60" s="266"/>
      <c r="R60" s="267"/>
      <c r="S60" s="5"/>
      <c r="T60" s="33"/>
      <c r="U60" s="62" t="str">
        <f>IF(K40="80 CST",X37,IF(K40="380 CST",X38,IF(K40="180CST",X39,IF(K40="LSFO",X40,IF(K40="F.OIL 5-A",X41,IF(K40="F.OIL NO 4",X36,IF(K40="F/6",X35," ")))))))</f>
        <v> </v>
      </c>
      <c r="V60" s="74" t="s">
        <v>28</v>
      </c>
      <c r="W60" s="33"/>
      <c r="X60" s="33"/>
      <c r="Y60" s="64">
        <f>IF(M41="80 CST",#REF!,0)</f>
        <v>0</v>
      </c>
      <c r="Z60" s="64">
        <f>IF(M39="MOTORİN",#REF!,0)</f>
        <v>0</v>
      </c>
      <c r="AA60" s="64">
        <f>IF(M37="80 CST",#REF!,0)</f>
        <v>0</v>
      </c>
      <c r="AB60" s="33"/>
      <c r="AC60" s="64">
        <f>IF(M41="380 CST",#REF!,0)</f>
        <v>0</v>
      </c>
      <c r="AD60" s="64">
        <f>IF(M39="S.BENZİN",#REF!,0)</f>
        <v>0</v>
      </c>
      <c r="AE60" s="64">
        <f>IF(M37="380 CST",#REF!,0)</f>
        <v>0</v>
      </c>
      <c r="AF60" s="33"/>
      <c r="AG60" s="65"/>
      <c r="AH60" s="65"/>
      <c r="AI60" s="65"/>
      <c r="AJ60" s="32"/>
      <c r="AK60" s="65"/>
      <c r="AL60" s="65"/>
      <c r="AM60" s="65"/>
      <c r="AN60" s="65"/>
      <c r="AO60" s="65"/>
      <c r="AP60" s="65"/>
      <c r="AQ60" s="65"/>
      <c r="AR60" s="32"/>
      <c r="AS60" s="65"/>
      <c r="AT60" s="65"/>
      <c r="AU60" s="65"/>
      <c r="AV60" s="32"/>
      <c r="AW60" s="65"/>
      <c r="AX60" s="65"/>
      <c r="AY60" s="65"/>
      <c r="AZ60" s="33"/>
      <c r="BA60" s="33"/>
      <c r="BB60" s="59"/>
      <c r="BC60" s="91"/>
      <c r="BD60" s="59"/>
      <c r="BE60" s="66"/>
      <c r="BF60" s="59"/>
      <c r="BG60" s="91"/>
      <c r="BH60" s="59"/>
      <c r="BI60" s="94"/>
      <c r="BJ60" s="59"/>
      <c r="BK60" s="66"/>
      <c r="BL60" s="59"/>
      <c r="BM60" s="94"/>
      <c r="BN60" s="59"/>
      <c r="BO60" s="94"/>
      <c r="BP60" s="59"/>
      <c r="BQ60" s="66"/>
      <c r="BR60" s="59"/>
      <c r="BS60" s="94"/>
      <c r="BT60" s="59"/>
      <c r="BU60" s="94"/>
      <c r="BV60" s="59"/>
      <c r="BW60" s="66"/>
      <c r="BX60" s="59"/>
      <c r="BY60" s="94"/>
      <c r="BZ60" s="59"/>
      <c r="CA60" s="94"/>
      <c r="CB60" s="59"/>
      <c r="CC60" s="66"/>
      <c r="CD60" s="59"/>
      <c r="CE60" s="94"/>
      <c r="CF60" s="59"/>
      <c r="CG60" s="67"/>
      <c r="CH60" s="41"/>
      <c r="CI60" s="99"/>
      <c r="CJ60" s="41"/>
      <c r="CK60" s="98"/>
      <c r="CL60" s="41"/>
      <c r="CM60" s="99"/>
      <c r="CN60" s="41"/>
      <c r="CO60" s="99"/>
      <c r="CP60" s="41"/>
      <c r="CQ60" s="98"/>
      <c r="CR60" s="41"/>
      <c r="CS60" s="99"/>
      <c r="CT60" s="41"/>
      <c r="CU60" s="99"/>
      <c r="CV60" s="41"/>
      <c r="CW60" s="98"/>
      <c r="CX60" s="41"/>
      <c r="CY60" s="99"/>
      <c r="CZ60" s="41"/>
      <c r="DA60" s="99"/>
      <c r="DB60" s="41"/>
      <c r="DC60" s="98"/>
      <c r="DD60" s="41"/>
      <c r="DE60" s="99"/>
      <c r="DF60" s="41"/>
      <c r="DG60" s="99"/>
      <c r="DH60" s="41"/>
      <c r="DI60" s="98"/>
      <c r="DJ60" s="41"/>
      <c r="DK60" s="99"/>
      <c r="DL60" s="41"/>
      <c r="DM60" s="98"/>
      <c r="DN60" s="41"/>
      <c r="DO60" s="98"/>
      <c r="DP60" s="41"/>
      <c r="DQ60" s="98"/>
      <c r="DR60" s="33"/>
      <c r="DS60" s="33"/>
      <c r="DT60" s="33"/>
      <c r="DU60" s="33"/>
      <c r="DV60" s="7">
        <f t="shared" si="35"/>
        <v>0</v>
      </c>
      <c r="DW60" s="8">
        <f t="shared" si="15"/>
        <v>0</v>
      </c>
      <c r="DX60" s="9">
        <f t="shared" si="16"/>
        <v>0</v>
      </c>
      <c r="DY60" s="8" t="e">
        <f t="shared" si="17"/>
        <v>#VALUE!</v>
      </c>
      <c r="DZ60" s="10">
        <f t="shared" si="18"/>
        <v>0</v>
      </c>
      <c r="EA60" s="11"/>
      <c r="EB60" s="12" t="e">
        <f t="shared" si="19"/>
        <v>#VALUE!</v>
      </c>
      <c r="EC60" s="13" t="e">
        <f t="shared" si="20"/>
        <v>#VALUE!</v>
      </c>
      <c r="ED60" s="13" t="e">
        <f t="shared" si="21"/>
        <v>#VALUE!</v>
      </c>
      <c r="EE60" s="14">
        <f t="shared" si="22"/>
        <v>-15</v>
      </c>
      <c r="EF60" s="15" t="e">
        <f t="shared" si="23"/>
        <v>#VALUE!</v>
      </c>
      <c r="EG60" s="16" t="e">
        <f t="shared" si="24"/>
        <v>#VALUE!</v>
      </c>
      <c r="EH60" s="13">
        <f>DZ60*DK65</f>
        <v>0</v>
      </c>
      <c r="EI60" s="13">
        <v>186.9696</v>
      </c>
      <c r="EJ60" s="13" t="e">
        <f t="shared" si="25"/>
        <v>#VALUE!</v>
      </c>
      <c r="EK60" s="13" t="e">
        <f t="shared" si="26"/>
        <v>#VALUE!</v>
      </c>
      <c r="EL60" s="13" t="e">
        <f t="shared" si="27"/>
        <v>#VALUE!</v>
      </c>
      <c r="EM60" s="13">
        <v>0.4862</v>
      </c>
      <c r="EN60" s="17" t="e">
        <f t="shared" si="28"/>
        <v>#VALUE!</v>
      </c>
      <c r="EO60" s="13" t="e">
        <f t="shared" si="29"/>
        <v>#VALUE!</v>
      </c>
      <c r="EP60" s="13" t="e">
        <f t="shared" si="30"/>
        <v>#VALUE!</v>
      </c>
      <c r="EQ60" s="16">
        <v>6.292</v>
      </c>
      <c r="ER60" s="13" t="e">
        <f t="shared" si="31"/>
        <v>#VALUE!</v>
      </c>
      <c r="ES60" s="18" t="e">
        <f t="shared" si="32"/>
        <v>#VALUE!</v>
      </c>
      <c r="ET60" s="18" t="e">
        <f t="shared" si="33"/>
        <v>#VALUE!</v>
      </c>
      <c r="EU60" s="18" t="e">
        <f t="shared" si="34"/>
        <v>#VALUE!</v>
      </c>
      <c r="EV60" s="33"/>
      <c r="EW60" s="33"/>
    </row>
    <row r="61" spans="1:153" ht="27.75" customHeight="1" thickBot="1" thickTop="1">
      <c r="A61" s="51"/>
      <c r="B61" s="276" t="s">
        <v>34</v>
      </c>
      <c r="C61" s="276"/>
      <c r="D61" s="276"/>
      <c r="E61" s="276"/>
      <c r="F61" s="270"/>
      <c r="G61" s="270"/>
      <c r="H61" s="4"/>
      <c r="I61" s="5"/>
      <c r="J61" s="270"/>
      <c r="K61" s="270"/>
      <c r="L61" s="268"/>
      <c r="M61" s="268"/>
      <c r="N61" s="269" t="str">
        <f>IF(L61=0," ",EG61)</f>
        <v> </v>
      </c>
      <c r="O61" s="269"/>
      <c r="P61" s="270"/>
      <c r="Q61" s="271"/>
      <c r="R61" s="271"/>
      <c r="S61" s="5"/>
      <c r="T61" s="33"/>
      <c r="U61" s="62"/>
      <c r="V61" s="63" t="s">
        <v>29</v>
      </c>
      <c r="W61" s="33"/>
      <c r="X61" s="33"/>
      <c r="Y61" s="64">
        <f>SUM(Y55:AA60)</f>
        <v>0</v>
      </c>
      <c r="Z61" s="76"/>
      <c r="AA61" s="77" t="s">
        <v>41</v>
      </c>
      <c r="AB61" s="33"/>
      <c r="AC61" s="64">
        <f>SUM(AC55:AE60)</f>
        <v>0</v>
      </c>
      <c r="AD61" s="76"/>
      <c r="AE61" s="77" t="s">
        <v>45</v>
      </c>
      <c r="AF61" s="33"/>
      <c r="AG61" s="65"/>
      <c r="AH61" s="32"/>
      <c r="AI61" s="78"/>
      <c r="AJ61" s="32"/>
      <c r="AK61" s="65"/>
      <c r="AL61" s="32"/>
      <c r="AM61" s="78"/>
      <c r="AN61" s="78"/>
      <c r="AO61" s="65"/>
      <c r="AP61" s="32"/>
      <c r="AQ61" s="78"/>
      <c r="AR61" s="32"/>
      <c r="AS61" s="65"/>
      <c r="AT61" s="32"/>
      <c r="AU61" s="78"/>
      <c r="AV61" s="32"/>
      <c r="AW61" s="65"/>
      <c r="AX61" s="32"/>
      <c r="AY61" s="78"/>
      <c r="AZ61" s="33"/>
      <c r="BA61" s="33"/>
      <c r="BB61" s="59"/>
      <c r="BC61" s="91"/>
      <c r="BD61" s="59"/>
      <c r="BE61" s="66"/>
      <c r="BF61" s="59"/>
      <c r="BG61" s="91"/>
      <c r="BH61" s="59"/>
      <c r="BI61" s="94"/>
      <c r="BJ61" s="59"/>
      <c r="BK61" s="66"/>
      <c r="BL61" s="59"/>
      <c r="BM61" s="94"/>
      <c r="BN61" s="59"/>
      <c r="BO61" s="94"/>
      <c r="BP61" s="59"/>
      <c r="BQ61" s="66"/>
      <c r="BR61" s="59"/>
      <c r="BS61" s="94"/>
      <c r="BT61" s="59"/>
      <c r="BU61" s="94"/>
      <c r="BV61" s="59"/>
      <c r="BW61" s="66"/>
      <c r="BX61" s="59"/>
      <c r="BY61" s="94"/>
      <c r="BZ61" s="59"/>
      <c r="CA61" s="94"/>
      <c r="CB61" s="59"/>
      <c r="CC61" s="66"/>
      <c r="CD61" s="59"/>
      <c r="CE61" s="94"/>
      <c r="CF61" s="59"/>
      <c r="CG61" s="67"/>
      <c r="CH61" s="100"/>
      <c r="CI61" s="99"/>
      <c r="CJ61" s="100"/>
      <c r="CK61" s="98"/>
      <c r="CL61" s="100"/>
      <c r="CM61" s="99"/>
      <c r="CN61" s="100"/>
      <c r="CO61" s="99"/>
      <c r="CP61" s="100"/>
      <c r="CQ61" s="98"/>
      <c r="CR61" s="100"/>
      <c r="CS61" s="99"/>
      <c r="CT61" s="100"/>
      <c r="CU61" s="99"/>
      <c r="CV61" s="100"/>
      <c r="CW61" s="98"/>
      <c r="CX61" s="100"/>
      <c r="CY61" s="99"/>
      <c r="CZ61" s="100"/>
      <c r="DA61" s="99"/>
      <c r="DB61" s="100"/>
      <c r="DC61" s="98"/>
      <c r="DD61" s="100"/>
      <c r="DE61" s="99"/>
      <c r="DF61" s="100"/>
      <c r="DG61" s="99"/>
      <c r="DH61" s="100"/>
      <c r="DI61" s="98"/>
      <c r="DJ61" s="100"/>
      <c r="DK61" s="99"/>
      <c r="DL61" s="100"/>
      <c r="DM61" s="98"/>
      <c r="DN61" s="100"/>
      <c r="DO61" s="98"/>
      <c r="DP61" s="100"/>
      <c r="DQ61" s="98"/>
      <c r="DR61" s="33"/>
      <c r="DS61" s="33"/>
      <c r="DT61" s="33"/>
      <c r="DU61" s="33"/>
      <c r="DV61" s="7" t="e">
        <f>#REF!/100</f>
        <v>#REF!</v>
      </c>
      <c r="DW61" s="8" t="e">
        <f t="shared" si="15"/>
        <v>#REF!</v>
      </c>
      <c r="DX61" s="9" t="e">
        <f t="shared" si="16"/>
        <v>#REF!</v>
      </c>
      <c r="DY61" s="8">
        <f t="shared" si="17"/>
        <v>0</v>
      </c>
      <c r="DZ61" s="10" t="e">
        <f t="shared" si="18"/>
        <v>#REF!</v>
      </c>
      <c r="EA61" s="11"/>
      <c r="EB61" s="12">
        <f t="shared" si="19"/>
        <v>0</v>
      </c>
      <c r="EC61" s="13">
        <f t="shared" si="20"/>
        <v>346.42279999999994</v>
      </c>
      <c r="ED61" s="13">
        <f t="shared" si="21"/>
        <v>0.4388</v>
      </c>
      <c r="EE61" s="14" t="e">
        <f t="shared" si="22"/>
        <v>#REF!</v>
      </c>
      <c r="EF61" s="15" t="e">
        <f t="shared" si="23"/>
        <v>#DIV/0!</v>
      </c>
      <c r="EG61" s="16" t="e">
        <f t="shared" si="24"/>
        <v>#DIV/0!</v>
      </c>
      <c r="EH61" s="13" t="e">
        <f>DZ61*DK66</f>
        <v>#REF!</v>
      </c>
      <c r="EI61" s="13">
        <v>186.9696</v>
      </c>
      <c r="EJ61" s="13">
        <f t="shared" si="25"/>
        <v>407.5722</v>
      </c>
      <c r="EK61" s="13">
        <f t="shared" si="26"/>
        <v>-248.119</v>
      </c>
      <c r="EL61" s="13">
        <f t="shared" si="27"/>
        <v>346.42279999999994</v>
      </c>
      <c r="EM61" s="13">
        <v>0.4862</v>
      </c>
      <c r="EN61" s="17">
        <f t="shared" si="28"/>
        <v>-0.4862</v>
      </c>
      <c r="EO61" s="13">
        <f t="shared" si="29"/>
        <v>0.4388</v>
      </c>
      <c r="EP61" s="13">
        <f t="shared" si="30"/>
        <v>0.4388</v>
      </c>
      <c r="EQ61" s="16">
        <v>6.292</v>
      </c>
      <c r="ER61" s="13">
        <f t="shared" si="31"/>
        <v>0.001</v>
      </c>
      <c r="ES61" s="18">
        <f t="shared" si="32"/>
        <v>0.001</v>
      </c>
      <c r="ET61" s="18">
        <f t="shared" si="33"/>
        <v>0.001</v>
      </c>
      <c r="EU61" s="18">
        <f t="shared" si="34"/>
        <v>6.295000000000001</v>
      </c>
      <c r="EV61" s="33"/>
      <c r="EW61" s="33"/>
    </row>
    <row r="62" spans="1:149" ht="15" customHeight="1" thickTop="1">
      <c r="A62" s="272" t="s">
        <v>53</v>
      </c>
      <c r="B62" s="273"/>
      <c r="C62" s="277" t="s">
        <v>58</v>
      </c>
      <c r="D62" s="273"/>
      <c r="E62" s="277" t="s">
        <v>52</v>
      </c>
      <c r="F62" s="273"/>
      <c r="G62" s="277" t="s">
        <v>56</v>
      </c>
      <c r="H62" s="273"/>
      <c r="I62" s="277" t="s">
        <v>68</v>
      </c>
      <c r="J62" s="273"/>
      <c r="K62" s="277" t="s">
        <v>57</v>
      </c>
      <c r="L62" s="273"/>
      <c r="M62" s="277" t="s">
        <v>59</v>
      </c>
      <c r="N62" s="273"/>
      <c r="O62" s="108"/>
      <c r="P62" s="109"/>
      <c r="Q62" s="111"/>
      <c r="R62" s="112"/>
      <c r="S62" s="109"/>
      <c r="T62" s="33"/>
      <c r="U62" s="33"/>
      <c r="V62" s="33"/>
      <c r="W62" s="33"/>
      <c r="X62" s="33"/>
      <c r="Y62" s="33"/>
      <c r="Z62" s="33"/>
      <c r="AA62" s="33"/>
      <c r="AB62" s="33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3"/>
      <c r="AW62" s="33"/>
      <c r="AX62" s="59"/>
      <c r="AY62" s="91"/>
      <c r="AZ62" s="59"/>
      <c r="BA62" s="66"/>
      <c r="BB62" s="59"/>
      <c r="BC62" s="91"/>
      <c r="BD62" s="59"/>
      <c r="BE62" s="94"/>
      <c r="BF62" s="59"/>
      <c r="BG62" s="66"/>
      <c r="BH62" s="59"/>
      <c r="BI62" s="94"/>
      <c r="BJ62" s="59"/>
      <c r="BK62" s="94"/>
      <c r="BL62" s="59"/>
      <c r="BM62" s="66"/>
      <c r="BN62" s="59"/>
      <c r="BO62" s="94"/>
      <c r="BP62" s="59"/>
      <c r="BQ62" s="94"/>
      <c r="BR62" s="59"/>
      <c r="BS62" s="66"/>
      <c r="BT62" s="59"/>
      <c r="BU62" s="94"/>
      <c r="BV62" s="59"/>
      <c r="BW62" s="94"/>
      <c r="BX62" s="59"/>
      <c r="BY62" s="66"/>
      <c r="BZ62" s="59"/>
      <c r="CA62" s="94"/>
      <c r="CB62" s="59"/>
      <c r="CC62" s="67"/>
      <c r="CD62" s="41"/>
      <c r="CE62" s="99"/>
      <c r="CF62" s="41"/>
      <c r="CG62" s="98"/>
      <c r="CH62" s="41"/>
      <c r="CI62" s="99"/>
      <c r="CJ62" s="41"/>
      <c r="CK62" s="99"/>
      <c r="CL62" s="41"/>
      <c r="CM62" s="98"/>
      <c r="CN62" s="41"/>
      <c r="CO62" s="99"/>
      <c r="CP62" s="41"/>
      <c r="CQ62" s="99"/>
      <c r="CR62" s="41"/>
      <c r="CS62" s="98"/>
      <c r="CT62" s="41"/>
      <c r="CU62" s="99"/>
      <c r="CV62" s="41"/>
      <c r="CW62" s="99"/>
      <c r="CX62" s="41"/>
      <c r="CY62" s="98"/>
      <c r="CZ62" s="41"/>
      <c r="DA62" s="99"/>
      <c r="DB62" s="41"/>
      <c r="DC62" s="99"/>
      <c r="DD62" s="41"/>
      <c r="DE62" s="98"/>
      <c r="DF62" s="41"/>
      <c r="DG62" s="99"/>
      <c r="DH62" s="41"/>
      <c r="DI62" s="98"/>
      <c r="DJ62" s="41"/>
      <c r="DK62" s="98"/>
      <c r="DL62" s="41"/>
      <c r="DM62" s="98"/>
      <c r="DN62" s="33"/>
      <c r="DO62" s="33"/>
      <c r="DP62" s="33"/>
      <c r="DQ62" s="33"/>
      <c r="DR62" s="7" t="e">
        <f>#REF!/100</f>
        <v>#REF!</v>
      </c>
      <c r="DS62" s="8" t="e">
        <f>ROUND((DR62*10000)/25,0.5)*25/10000</f>
        <v>#REF!</v>
      </c>
      <c r="DT62" s="9" t="e">
        <f>DS62*100</f>
        <v>#REF!</v>
      </c>
      <c r="DU62" s="8">
        <f>ROUND((Q62*10000)/20,0.5)*20/10000</f>
        <v>0</v>
      </c>
      <c r="DV62" s="10" t="e">
        <f>DT62</f>
        <v>#REF!</v>
      </c>
      <c r="DW62" s="11"/>
      <c r="DX62" s="12">
        <f>DU62*1000</f>
        <v>0</v>
      </c>
      <c r="DY62" s="13">
        <f>EH62</f>
        <v>346.42279999999994</v>
      </c>
      <c r="DZ62" s="13">
        <f>EL62</f>
        <v>0.4388</v>
      </c>
      <c r="EA62" s="14" t="e">
        <f>DV62-15</f>
        <v>#REF!</v>
      </c>
      <c r="EB62" s="15" t="e">
        <f>IF(DX62&gt;770,IF(DX62&lt;788,-0.00336312+((2680.3206/DX62)/DX62),DY62/(DX62*DX62)+DZ62/DX62),DY62/(DX62*DX62)+DZ62/DX62)</f>
        <v>#DIV/0!</v>
      </c>
      <c r="EC62" s="16" t="e">
        <f>ROUND(EXP((EB62*EA62*-1)-0.8*(EB62*EB62)*(EA62*EA62)),4)</f>
        <v>#DIV/0!</v>
      </c>
      <c r="ED62" s="13" t="e">
        <f>DV62*DO67</f>
        <v>#REF!</v>
      </c>
      <c r="EE62" s="13">
        <v>186.9696</v>
      </c>
      <c r="EF62" s="13">
        <f>IF(DX62&lt;838.99,(407.5722),(0))</f>
        <v>407.5722</v>
      </c>
      <c r="EG62" s="13">
        <f>IF(DX62&lt;770.49,(-248.119),(0))</f>
        <v>-248.119</v>
      </c>
      <c r="EH62" s="13">
        <f>EE62+EF62+EG62</f>
        <v>346.42279999999994</v>
      </c>
      <c r="EI62" s="13">
        <v>0.4862</v>
      </c>
      <c r="EJ62" s="17">
        <f>IF(DX62&lt;838.99,(-0.4862),(0))</f>
        <v>-0.4862</v>
      </c>
      <c r="EK62" s="13">
        <f>IF(DX62&lt;770.49,(0.4388),(0))</f>
        <v>0.4388</v>
      </c>
      <c r="EL62" s="13">
        <f t="shared" si="27"/>
        <v>0.4388</v>
      </c>
      <c r="EM62" s="16">
        <v>6.292</v>
      </c>
      <c r="EN62" s="13">
        <f>IF(DX62&lt;(902),(0.001),0)</f>
        <v>0.001</v>
      </c>
      <c r="EO62" s="18">
        <f>IF(DX62&lt;(779),(0.001),0)</f>
        <v>0.001</v>
      </c>
      <c r="EP62" s="18">
        <f>IF(DX62&lt;(698),(0.001),0)</f>
        <v>0.001</v>
      </c>
      <c r="EQ62" s="18">
        <f>EM62+EN62+EO62+EP62</f>
        <v>6.295000000000001</v>
      </c>
      <c r="ER62" s="33"/>
      <c r="ES62" s="33"/>
    </row>
    <row r="63" spans="1:149" ht="24.75" customHeight="1">
      <c r="A63" s="274"/>
      <c r="B63" s="275"/>
      <c r="C63" s="278"/>
      <c r="D63" s="275"/>
      <c r="E63" s="278"/>
      <c r="F63" s="275"/>
      <c r="G63" s="278"/>
      <c r="H63" s="275"/>
      <c r="I63" s="278"/>
      <c r="J63" s="275"/>
      <c r="K63" s="278"/>
      <c r="L63" s="275"/>
      <c r="M63" s="278"/>
      <c r="N63" s="275"/>
      <c r="O63" s="108"/>
      <c r="P63" s="109"/>
      <c r="R63" s="111"/>
      <c r="S63" s="109"/>
      <c r="T63" s="33"/>
      <c r="U63" s="58" t="s">
        <v>2</v>
      </c>
      <c r="V63" s="33"/>
      <c r="W63" s="33"/>
      <c r="X63" s="33"/>
      <c r="Y63" s="33"/>
      <c r="Z63" s="33"/>
      <c r="AA63" s="33"/>
      <c r="AB63" s="33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3"/>
      <c r="AW63" s="33"/>
      <c r="AX63" s="59"/>
      <c r="AY63" s="91"/>
      <c r="AZ63" s="59"/>
      <c r="BA63" s="66"/>
      <c r="BB63" s="59"/>
      <c r="BC63" s="91"/>
      <c r="BD63" s="59"/>
      <c r="BE63" s="94"/>
      <c r="BF63" s="59"/>
      <c r="BG63" s="66"/>
      <c r="BH63" s="59"/>
      <c r="BI63" s="94"/>
      <c r="BJ63" s="59"/>
      <c r="BK63" s="94"/>
      <c r="BL63" s="59"/>
      <c r="BM63" s="66"/>
      <c r="BN63" s="59"/>
      <c r="BO63" s="94"/>
      <c r="BP63" s="59"/>
      <c r="BQ63" s="94"/>
      <c r="BR63" s="59"/>
      <c r="BS63" s="66"/>
      <c r="BT63" s="59"/>
      <c r="BU63" s="94"/>
      <c r="BV63" s="59"/>
      <c r="BW63" s="94"/>
      <c r="BX63" s="59"/>
      <c r="BY63" s="66"/>
      <c r="BZ63" s="59"/>
      <c r="CA63" s="94"/>
      <c r="CB63" s="59"/>
      <c r="CC63" s="67"/>
      <c r="CD63" s="41"/>
      <c r="CE63" s="99"/>
      <c r="CF63" s="41"/>
      <c r="CG63" s="98"/>
      <c r="CH63" s="41"/>
      <c r="CI63" s="99"/>
      <c r="CJ63" s="41"/>
      <c r="CK63" s="99"/>
      <c r="CL63" s="41"/>
      <c r="CM63" s="98"/>
      <c r="CN63" s="41"/>
      <c r="CO63" s="99"/>
      <c r="CP63" s="41"/>
      <c r="CQ63" s="99"/>
      <c r="CR63" s="41"/>
      <c r="CS63" s="98"/>
      <c r="CT63" s="41"/>
      <c r="CU63" s="99"/>
      <c r="CV63" s="41"/>
      <c r="CW63" s="99"/>
      <c r="CX63" s="41"/>
      <c r="CY63" s="98"/>
      <c r="CZ63" s="41"/>
      <c r="DA63" s="99"/>
      <c r="DB63" s="41"/>
      <c r="DC63" s="99"/>
      <c r="DD63" s="41"/>
      <c r="DE63" s="98"/>
      <c r="DF63" s="41"/>
      <c r="DG63" s="99"/>
      <c r="DH63" s="41"/>
      <c r="DI63" s="98"/>
      <c r="DJ63" s="41"/>
      <c r="DK63" s="98"/>
      <c r="DL63" s="41"/>
      <c r="DM63" s="98"/>
      <c r="DN63" s="33"/>
      <c r="DO63" s="33"/>
      <c r="DP63" s="33"/>
      <c r="DQ63" s="33"/>
      <c r="DR63" s="7" t="e">
        <f>#REF!/100</f>
        <v>#REF!</v>
      </c>
      <c r="DS63" s="8" t="e">
        <f>ROUND((DR63*10000)/25,0.5)*25/10000</f>
        <v>#REF!</v>
      </c>
      <c r="DT63" s="9" t="e">
        <f>DS63*100</f>
        <v>#REF!</v>
      </c>
      <c r="DU63" s="8">
        <f>ROUND((R63*10000)/20,0.5)*20/10000</f>
        <v>0</v>
      </c>
      <c r="DV63" s="10" t="e">
        <f>DT63</f>
        <v>#REF!</v>
      </c>
      <c r="DW63" s="11"/>
      <c r="DX63" s="12">
        <f>DU63*1000</f>
        <v>0</v>
      </c>
      <c r="DY63" s="13">
        <f>EH63</f>
        <v>346.42279999999994</v>
      </c>
      <c r="DZ63" s="13">
        <f>EL63</f>
        <v>0.4388</v>
      </c>
      <c r="EA63" s="14" t="e">
        <f>DV63-15</f>
        <v>#REF!</v>
      </c>
      <c r="EB63" s="15" t="e">
        <f>IF(DX63&gt;770,IF(DX63&lt;788,-0.00336312+((2680.3206/DX63)/DX63),DY63/(DX63*DX63)+DZ63/DX63),DY63/(DX63*DX63)+DZ63/DX63)</f>
        <v>#DIV/0!</v>
      </c>
      <c r="EC63" s="16" t="e">
        <f>ROUND(EXP((EB63*EA63*-1)-0.8*(EB63*EB63)*(EA63*EA63)),4)</f>
        <v>#DIV/0!</v>
      </c>
      <c r="ED63" s="13" t="e">
        <f>DV63*DO68</f>
        <v>#REF!</v>
      </c>
      <c r="EE63" s="13">
        <v>186.9696</v>
      </c>
      <c r="EF63" s="13">
        <f>IF(DX63&lt;838.99,(407.5722),(0))</f>
        <v>407.5722</v>
      </c>
      <c r="EG63" s="13">
        <f>IF(DX63&lt;770.49,(-248.119),(0))</f>
        <v>-248.119</v>
      </c>
      <c r="EH63" s="13">
        <f>EE63+EF63+EG63</f>
        <v>346.42279999999994</v>
      </c>
      <c r="EI63" s="13">
        <v>0.4862</v>
      </c>
      <c r="EJ63" s="17">
        <f>IF(DX63&lt;838.99,(-0.4862),(0))</f>
        <v>-0.4862</v>
      </c>
      <c r="EK63" s="13">
        <f>IF(DX63&lt;770.49,(0.4388),(0))</f>
        <v>0.4388</v>
      </c>
      <c r="EL63" s="13">
        <f t="shared" si="27"/>
        <v>0.4388</v>
      </c>
      <c r="EM63" s="16">
        <v>6.292</v>
      </c>
      <c r="EN63" s="13">
        <f>IF(DX63&lt;(902),(0.001),0)</f>
        <v>0.001</v>
      </c>
      <c r="EO63" s="18">
        <f>IF(DX63&lt;(779),(0.001),0)</f>
        <v>0.001</v>
      </c>
      <c r="EP63" s="18">
        <f>IF(DX63&lt;(698),(0.001),0)</f>
        <v>0.001</v>
      </c>
      <c r="EQ63" s="18">
        <f>EM63+EN63+EO63+EP63</f>
        <v>6.295000000000001</v>
      </c>
      <c r="ER63" s="33"/>
      <c r="ES63" s="33"/>
    </row>
    <row r="64" spans="1:149" ht="25.5" customHeight="1">
      <c r="A64" s="126"/>
      <c r="B64" s="127"/>
      <c r="C64" s="279"/>
      <c r="D64" s="280"/>
      <c r="E64" s="279"/>
      <c r="F64" s="280"/>
      <c r="G64" s="279"/>
      <c r="H64" s="280"/>
      <c r="I64" s="286"/>
      <c r="J64" s="287"/>
      <c r="K64" s="279"/>
      <c r="L64" s="280"/>
      <c r="M64" s="281"/>
      <c r="N64" s="282"/>
      <c r="O64" s="108"/>
      <c r="P64" s="110"/>
      <c r="Q64" s="111"/>
      <c r="R64" s="112"/>
      <c r="S64" s="109"/>
      <c r="T64" s="33"/>
      <c r="U64" s="64">
        <f>IF(C40="80 CST",P48,0)</f>
        <v>0</v>
      </c>
      <c r="V64" s="64">
        <f>IF(C39="3500SN",P47,0)</f>
        <v>0</v>
      </c>
      <c r="W64" s="64">
        <f>IF(C37="80 CST",P46,0)</f>
        <v>0</v>
      </c>
      <c r="X64" s="33"/>
      <c r="Y64" s="64">
        <f>IF(C40="380 CST",P48,0)</f>
        <v>0</v>
      </c>
      <c r="Z64" s="64">
        <f>IF(C39="S.BENZİN",P47,0)</f>
        <v>0</v>
      </c>
      <c r="AA64" s="64">
        <f>IF(C37="380 CST",P46,0)</f>
        <v>0</v>
      </c>
      <c r="AB64" s="33"/>
      <c r="AC64" s="65"/>
      <c r="AD64" s="65"/>
      <c r="AE64" s="65"/>
      <c r="AF64" s="32"/>
      <c r="AG64" s="65"/>
      <c r="AH64" s="65"/>
      <c r="AI64" s="65"/>
      <c r="AJ64" s="65"/>
      <c r="AK64" s="65"/>
      <c r="AL64" s="65"/>
      <c r="AM64" s="65"/>
      <c r="AN64" s="32"/>
      <c r="AO64" s="65"/>
      <c r="AP64" s="65"/>
      <c r="AQ64" s="65"/>
      <c r="AR64" s="32"/>
      <c r="AS64" s="65"/>
      <c r="AT64" s="65"/>
      <c r="AU64" s="65"/>
      <c r="AV64" s="33"/>
      <c r="AW64" s="33"/>
      <c r="AX64" s="59"/>
      <c r="AY64" s="91"/>
      <c r="AZ64" s="59"/>
      <c r="BA64" s="66"/>
      <c r="BB64" s="59"/>
      <c r="BC64" s="91"/>
      <c r="BD64" s="59"/>
      <c r="BE64" s="94"/>
      <c r="BF64" s="59"/>
      <c r="BG64" s="66"/>
      <c r="BH64" s="59"/>
      <c r="BI64" s="94"/>
      <c r="BJ64" s="59"/>
      <c r="BK64" s="94"/>
      <c r="BL64" s="59"/>
      <c r="BM64" s="66"/>
      <c r="BN64" s="59"/>
      <c r="BO64" s="94"/>
      <c r="BP64" s="59"/>
      <c r="BQ64" s="94"/>
      <c r="BR64" s="59"/>
      <c r="BS64" s="66"/>
      <c r="BT64" s="59"/>
      <c r="BU64" s="94"/>
      <c r="BV64" s="59"/>
      <c r="BW64" s="94"/>
      <c r="BX64" s="59"/>
      <c r="BY64" s="66"/>
      <c r="BZ64" s="59"/>
      <c r="CA64" s="94"/>
      <c r="CB64" s="59"/>
      <c r="CC64" s="67"/>
      <c r="CD64" s="100"/>
      <c r="CE64" s="99"/>
      <c r="CF64" s="100"/>
      <c r="CG64" s="98"/>
      <c r="CH64" s="100"/>
      <c r="CI64" s="99"/>
      <c r="CJ64" s="100"/>
      <c r="CK64" s="99"/>
      <c r="CL64" s="100"/>
      <c r="CM64" s="98"/>
      <c r="CN64" s="100"/>
      <c r="CO64" s="99"/>
      <c r="CP64" s="100"/>
      <c r="CQ64" s="99"/>
      <c r="CR64" s="100"/>
      <c r="CS64" s="98"/>
      <c r="CT64" s="100"/>
      <c r="CU64" s="99"/>
      <c r="CV64" s="100"/>
      <c r="CW64" s="99"/>
      <c r="CX64" s="100"/>
      <c r="CY64" s="98"/>
      <c r="CZ64" s="100"/>
      <c r="DA64" s="99"/>
      <c r="DB64" s="100"/>
      <c r="DC64" s="99"/>
      <c r="DD64" s="100"/>
      <c r="DE64" s="98"/>
      <c r="DF64" s="100"/>
      <c r="DG64" s="99"/>
      <c r="DH64" s="100"/>
      <c r="DI64" s="98"/>
      <c r="DJ64" s="100"/>
      <c r="DK64" s="98"/>
      <c r="DL64" s="100"/>
      <c r="DM64" s="98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</row>
    <row r="65" spans="1:149" ht="25.5" customHeight="1">
      <c r="A65" s="283"/>
      <c r="B65" s="127"/>
      <c r="C65" s="284"/>
      <c r="D65" s="285"/>
      <c r="E65" s="284"/>
      <c r="F65" s="285"/>
      <c r="G65" s="284"/>
      <c r="H65" s="285"/>
      <c r="I65" s="286"/>
      <c r="J65" s="287"/>
      <c r="K65" s="284"/>
      <c r="L65" s="285"/>
      <c r="M65" s="295"/>
      <c r="N65" s="296"/>
      <c r="O65" s="113"/>
      <c r="P65" s="110"/>
      <c r="Q65" s="111"/>
      <c r="R65" s="112"/>
      <c r="S65" s="109"/>
      <c r="T65" s="33"/>
      <c r="U65" s="64">
        <f>IF(E40="80 CST",P51,0)</f>
        <v>0</v>
      </c>
      <c r="V65" s="64">
        <f>IF(E39="3500SN",P50,0)</f>
        <v>0</v>
      </c>
      <c r="W65" s="64">
        <f>IF(E37="80 CST",P49,0)</f>
        <v>0</v>
      </c>
      <c r="X65" s="33"/>
      <c r="Y65" s="64">
        <f>IF(E40="380 CST",P51,0)</f>
        <v>0</v>
      </c>
      <c r="Z65" s="64">
        <f>IF(E39="S.BENZİN",P50,0)</f>
        <v>0</v>
      </c>
      <c r="AA65" s="64">
        <f>IF(E37="380 CST",P49,0)</f>
        <v>0</v>
      </c>
      <c r="AB65" s="33"/>
      <c r="AC65" s="65"/>
      <c r="AD65" s="65"/>
      <c r="AE65" s="65"/>
      <c r="AF65" s="32"/>
      <c r="AG65" s="65"/>
      <c r="AH65" s="65"/>
      <c r="AI65" s="65"/>
      <c r="AJ65" s="65"/>
      <c r="AK65" s="65"/>
      <c r="AL65" s="65"/>
      <c r="AM65" s="65"/>
      <c r="AN65" s="32"/>
      <c r="AO65" s="65"/>
      <c r="AP65" s="65"/>
      <c r="AQ65" s="65"/>
      <c r="AR65" s="32"/>
      <c r="AS65" s="65"/>
      <c r="AT65" s="65"/>
      <c r="AU65" s="65"/>
      <c r="AV65" s="33"/>
      <c r="AW65" s="33"/>
      <c r="AX65" s="59"/>
      <c r="AY65" s="91"/>
      <c r="AZ65" s="59"/>
      <c r="BA65" s="66"/>
      <c r="BB65" s="59"/>
      <c r="BC65" s="91"/>
      <c r="BD65" s="59"/>
      <c r="BE65" s="94"/>
      <c r="BF65" s="59"/>
      <c r="BG65" s="66"/>
      <c r="BH65" s="59"/>
      <c r="BI65" s="94"/>
      <c r="BJ65" s="59"/>
      <c r="BK65" s="94"/>
      <c r="BL65" s="59"/>
      <c r="BM65" s="66"/>
      <c r="BN65" s="59"/>
      <c r="BO65" s="94"/>
      <c r="BP65" s="59"/>
      <c r="BQ65" s="94"/>
      <c r="BR65" s="59"/>
      <c r="BS65" s="66"/>
      <c r="BT65" s="59"/>
      <c r="BU65" s="94"/>
      <c r="BV65" s="59"/>
      <c r="BW65" s="94"/>
      <c r="BX65" s="59"/>
      <c r="BY65" s="66"/>
      <c r="BZ65" s="59"/>
      <c r="CA65" s="94"/>
      <c r="CB65" s="59"/>
      <c r="CC65" s="67"/>
      <c r="CD65" s="41"/>
      <c r="CE65" s="99"/>
      <c r="CF65" s="41"/>
      <c r="CG65" s="98"/>
      <c r="CH65" s="41"/>
      <c r="CI65" s="99"/>
      <c r="CJ65" s="41"/>
      <c r="CK65" s="99"/>
      <c r="CL65" s="41"/>
      <c r="CM65" s="98"/>
      <c r="CN65" s="41"/>
      <c r="CO65" s="99"/>
      <c r="CP65" s="41"/>
      <c r="CQ65" s="99"/>
      <c r="CR65" s="41"/>
      <c r="CS65" s="98"/>
      <c r="CT65" s="41"/>
      <c r="CU65" s="99"/>
      <c r="CV65" s="41"/>
      <c r="CW65" s="99"/>
      <c r="CX65" s="41"/>
      <c r="CY65" s="98"/>
      <c r="CZ65" s="41"/>
      <c r="DA65" s="99"/>
      <c r="DB65" s="41"/>
      <c r="DC65" s="99"/>
      <c r="DD65" s="41"/>
      <c r="DE65" s="98"/>
      <c r="DF65" s="41"/>
      <c r="DG65" s="99"/>
      <c r="DH65" s="41"/>
      <c r="DI65" s="98"/>
      <c r="DJ65" s="41"/>
      <c r="DK65" s="98"/>
      <c r="DL65" s="41"/>
      <c r="DM65" s="98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</row>
    <row r="66" spans="1:149" ht="25.5" customHeight="1" thickBot="1">
      <c r="A66" s="126"/>
      <c r="B66" s="127"/>
      <c r="C66" s="124"/>
      <c r="D66" s="125"/>
      <c r="E66" s="132"/>
      <c r="F66" s="133"/>
      <c r="G66" s="124"/>
      <c r="H66" s="125"/>
      <c r="I66" s="293"/>
      <c r="J66" s="294"/>
      <c r="K66" s="124"/>
      <c r="L66" s="125"/>
      <c r="M66" s="291"/>
      <c r="N66" s="292"/>
      <c r="O66" s="113"/>
      <c r="P66" s="109"/>
      <c r="Q66" s="114"/>
      <c r="R66" s="109"/>
      <c r="S66" s="109"/>
      <c r="T66" s="33"/>
      <c r="U66" s="64">
        <f>IF(G40="80 CST",P54,0)</f>
        <v>0</v>
      </c>
      <c r="V66" s="64">
        <f>IF(G39="3500SN",P53,0)</f>
        <v>0</v>
      </c>
      <c r="W66" s="64">
        <f>IF(G37="80 CST",P52,0)</f>
        <v>0</v>
      </c>
      <c r="X66" s="33"/>
      <c r="Y66" s="64">
        <f>IF(G40="380 CST",P54,0)</f>
        <v>0</v>
      </c>
      <c r="Z66" s="64">
        <f>IF(G39="S.BENZİN",P53,0)</f>
        <v>0</v>
      </c>
      <c r="AA66" s="64">
        <f>IF(G37="380 CST",P52,0)</f>
        <v>0</v>
      </c>
      <c r="AB66" s="33"/>
      <c r="AC66" s="65"/>
      <c r="AD66" s="65"/>
      <c r="AE66" s="65"/>
      <c r="AF66" s="32"/>
      <c r="AG66" s="65"/>
      <c r="AH66" s="65"/>
      <c r="AI66" s="65"/>
      <c r="AJ66" s="78"/>
      <c r="AK66" s="65"/>
      <c r="AL66" s="65"/>
      <c r="AM66" s="65"/>
      <c r="AN66" s="32"/>
      <c r="AO66" s="65"/>
      <c r="AP66" s="65"/>
      <c r="AQ66" s="65"/>
      <c r="AR66" s="32"/>
      <c r="AS66" s="65"/>
      <c r="AT66" s="65"/>
      <c r="AU66" s="65"/>
      <c r="AV66" s="33"/>
      <c r="AW66" s="33"/>
      <c r="AX66" s="59"/>
      <c r="AY66" s="91"/>
      <c r="AZ66" s="59"/>
      <c r="BA66" s="66"/>
      <c r="BB66" s="59"/>
      <c r="BC66" s="91"/>
      <c r="BD66" s="59"/>
      <c r="BE66" s="94"/>
      <c r="BF66" s="59"/>
      <c r="BG66" s="66"/>
      <c r="BH66" s="59"/>
      <c r="BI66" s="94"/>
      <c r="BJ66" s="59"/>
      <c r="BK66" s="94"/>
      <c r="BL66" s="59"/>
      <c r="BM66" s="66"/>
      <c r="BN66" s="59"/>
      <c r="BO66" s="94"/>
      <c r="BP66" s="59"/>
      <c r="BQ66" s="94"/>
      <c r="BR66" s="59"/>
      <c r="BS66" s="66"/>
      <c r="BT66" s="59"/>
      <c r="BU66" s="94"/>
      <c r="BV66" s="59"/>
      <c r="BW66" s="94"/>
      <c r="BX66" s="59"/>
      <c r="BY66" s="66"/>
      <c r="BZ66" s="59"/>
      <c r="CA66" s="94"/>
      <c r="CB66" s="59"/>
      <c r="CC66" s="67"/>
      <c r="CD66" s="41"/>
      <c r="CE66" s="99"/>
      <c r="CF66" s="41"/>
      <c r="CG66" s="98"/>
      <c r="CH66" s="41"/>
      <c r="CI66" s="99"/>
      <c r="CJ66" s="41"/>
      <c r="CK66" s="99"/>
      <c r="CL66" s="41"/>
      <c r="CM66" s="98"/>
      <c r="CN66" s="41"/>
      <c r="CO66" s="99"/>
      <c r="CP66" s="41"/>
      <c r="CQ66" s="99"/>
      <c r="CR66" s="41"/>
      <c r="CS66" s="98"/>
      <c r="CT66" s="41"/>
      <c r="CU66" s="99"/>
      <c r="CV66" s="41"/>
      <c r="CW66" s="99"/>
      <c r="CX66" s="41"/>
      <c r="CY66" s="98"/>
      <c r="CZ66" s="41"/>
      <c r="DA66" s="99"/>
      <c r="DB66" s="41"/>
      <c r="DC66" s="99"/>
      <c r="DD66" s="41"/>
      <c r="DE66" s="98"/>
      <c r="DF66" s="41"/>
      <c r="DG66" s="99"/>
      <c r="DH66" s="41"/>
      <c r="DI66" s="98"/>
      <c r="DJ66" s="41"/>
      <c r="DK66" s="98"/>
      <c r="DL66" s="41"/>
      <c r="DM66" s="98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</row>
    <row r="67" spans="19:153" ht="15" customHeight="1" thickTop="1">
      <c r="S67" s="6"/>
      <c r="T67" s="33"/>
      <c r="U67" s="50"/>
      <c r="V67" s="33"/>
      <c r="W67" s="33"/>
      <c r="X67" s="33"/>
      <c r="Y67" s="64">
        <f>IF(I40="80 CST",P57,0)</f>
        <v>0</v>
      </c>
      <c r="Z67" s="64">
        <f>IF(I39="3500SN",P56,0)</f>
        <v>0</v>
      </c>
      <c r="AA67" s="64">
        <f>IF(I37="80 CST",P55,0)</f>
        <v>0</v>
      </c>
      <c r="AB67" s="33"/>
      <c r="AC67" s="64">
        <f>IF(I40="380 CST",P57,0)</f>
        <v>0</v>
      </c>
      <c r="AD67" s="64">
        <f>IF(I39="S.BENZİN",P56,0)</f>
        <v>0</v>
      </c>
      <c r="AE67" s="64">
        <f>IF(I37="380 CST",P55,0)</f>
        <v>0</v>
      </c>
      <c r="AF67" s="33"/>
      <c r="AG67" s="65"/>
      <c r="AH67" s="65"/>
      <c r="AI67" s="65"/>
      <c r="AJ67" s="32"/>
      <c r="AK67" s="65"/>
      <c r="AL67" s="65"/>
      <c r="AM67" s="65"/>
      <c r="AN67" s="32"/>
      <c r="AO67" s="65"/>
      <c r="AP67" s="65"/>
      <c r="AQ67" s="65"/>
      <c r="AR67" s="32"/>
      <c r="AS67" s="65"/>
      <c r="AT67" s="65"/>
      <c r="AU67" s="65"/>
      <c r="AV67" s="32"/>
      <c r="AW67" s="65"/>
      <c r="AX67" s="65"/>
      <c r="AY67" s="65"/>
      <c r="AZ67" s="33"/>
      <c r="BA67" s="33"/>
      <c r="BB67" s="59"/>
      <c r="BC67" s="91"/>
      <c r="BD67" s="59"/>
      <c r="BE67" s="66"/>
      <c r="BF67" s="59"/>
      <c r="BG67" s="91"/>
      <c r="BH67" s="59"/>
      <c r="BI67" s="94"/>
      <c r="BJ67" s="59"/>
      <c r="BK67" s="66"/>
      <c r="BL67" s="59"/>
      <c r="BM67" s="94"/>
      <c r="BN67" s="59"/>
      <c r="BO67" s="94"/>
      <c r="BP67" s="59"/>
      <c r="BQ67" s="66"/>
      <c r="BR67" s="59"/>
      <c r="BS67" s="94"/>
      <c r="BT67" s="59"/>
      <c r="BU67" s="94"/>
      <c r="BV67" s="59"/>
      <c r="BW67" s="66"/>
      <c r="BX67" s="59"/>
      <c r="BY67" s="94"/>
      <c r="BZ67" s="59"/>
      <c r="CA67" s="94"/>
      <c r="CB67" s="59"/>
      <c r="CC67" s="66"/>
      <c r="CD67" s="59"/>
      <c r="CE67" s="94"/>
      <c r="CF67" s="59"/>
      <c r="CG67" s="67"/>
      <c r="CH67" s="100"/>
      <c r="CI67" s="99"/>
      <c r="CJ67" s="100"/>
      <c r="CK67" s="98"/>
      <c r="CL67" s="100"/>
      <c r="CM67" s="99"/>
      <c r="CN67" s="100"/>
      <c r="CO67" s="99"/>
      <c r="CP67" s="100"/>
      <c r="CQ67" s="98"/>
      <c r="CR67" s="100"/>
      <c r="CS67" s="99"/>
      <c r="CT67" s="100"/>
      <c r="CU67" s="99"/>
      <c r="CV67" s="100"/>
      <c r="CW67" s="98"/>
      <c r="CX67" s="100"/>
      <c r="CY67" s="99"/>
      <c r="CZ67" s="100"/>
      <c r="DA67" s="99"/>
      <c r="DB67" s="100"/>
      <c r="DC67" s="98"/>
      <c r="DD67" s="100"/>
      <c r="DE67" s="99"/>
      <c r="DF67" s="100"/>
      <c r="DG67" s="99"/>
      <c r="DH67" s="100"/>
      <c r="DI67" s="98"/>
      <c r="DJ67" s="100"/>
      <c r="DK67" s="99"/>
      <c r="DL67" s="100"/>
      <c r="DM67" s="98"/>
      <c r="DN67" s="100"/>
      <c r="DO67" s="98"/>
      <c r="DP67" s="100"/>
      <c r="DQ67" s="98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</row>
    <row r="68" spans="19:153" ht="15" customHeight="1">
      <c r="S68" s="6"/>
      <c r="T68" s="33"/>
      <c r="U68" s="50"/>
      <c r="V68" s="33"/>
      <c r="W68" s="33"/>
      <c r="X68" s="33"/>
      <c r="Y68" s="64">
        <f>IF(K40="80 CST",P60,0)</f>
        <v>0</v>
      </c>
      <c r="Z68" s="64">
        <f>IF(K39="3500SN",P59,0)</f>
        <v>0</v>
      </c>
      <c r="AA68" s="64">
        <f>IF(K37="80 CST",P58,0)</f>
        <v>0</v>
      </c>
      <c r="AB68" s="33"/>
      <c r="AC68" s="64">
        <f>IF(K40="380 CST",P60,0)</f>
        <v>0</v>
      </c>
      <c r="AD68" s="64">
        <f>IF(K39="S.BENZİN",P59,0)</f>
        <v>0</v>
      </c>
      <c r="AE68" s="64">
        <f>IF(K37="380 CST",P58,0)</f>
        <v>0</v>
      </c>
      <c r="AF68" s="33"/>
      <c r="AG68" s="65"/>
      <c r="AH68" s="65"/>
      <c r="AI68" s="65"/>
      <c r="AJ68" s="32"/>
      <c r="AK68" s="65"/>
      <c r="AL68" s="65"/>
      <c r="AM68" s="65"/>
      <c r="AN68" s="32"/>
      <c r="AO68" s="65"/>
      <c r="AP68" s="65"/>
      <c r="AQ68" s="65"/>
      <c r="AR68" s="32"/>
      <c r="AS68" s="65"/>
      <c r="AT68" s="65"/>
      <c r="AU68" s="65"/>
      <c r="AV68" s="32"/>
      <c r="AW68" s="65"/>
      <c r="AX68" s="65"/>
      <c r="AY68" s="65"/>
      <c r="AZ68" s="33"/>
      <c r="BA68" s="33"/>
      <c r="BB68" s="59"/>
      <c r="BC68" s="91"/>
      <c r="BD68" s="59"/>
      <c r="BE68" s="66"/>
      <c r="BF68" s="59"/>
      <c r="BG68" s="91"/>
      <c r="BH68" s="59"/>
      <c r="BI68" s="94"/>
      <c r="BJ68" s="59"/>
      <c r="BK68" s="66"/>
      <c r="BL68" s="59"/>
      <c r="BM68" s="94"/>
      <c r="BN68" s="59"/>
      <c r="BO68" s="94"/>
      <c r="BP68" s="59"/>
      <c r="BQ68" s="66"/>
      <c r="BR68" s="59"/>
      <c r="BS68" s="94"/>
      <c r="BT68" s="59"/>
      <c r="BU68" s="94"/>
      <c r="BV68" s="59"/>
      <c r="BW68" s="66"/>
      <c r="BX68" s="59"/>
      <c r="BY68" s="94"/>
      <c r="BZ68" s="59"/>
      <c r="CA68" s="94"/>
      <c r="CB68" s="59"/>
      <c r="CC68" s="66"/>
      <c r="CD68" s="59"/>
      <c r="CE68" s="94"/>
      <c r="CF68" s="59"/>
      <c r="CG68" s="67"/>
      <c r="CH68" s="41"/>
      <c r="CI68" s="99"/>
      <c r="CJ68" s="41"/>
      <c r="CK68" s="98"/>
      <c r="CL68" s="41"/>
      <c r="CM68" s="99"/>
      <c r="CN68" s="41"/>
      <c r="CO68" s="99"/>
      <c r="CP68" s="41"/>
      <c r="CQ68" s="98"/>
      <c r="CR68" s="41"/>
      <c r="CS68" s="99"/>
      <c r="CT68" s="41"/>
      <c r="CU68" s="99"/>
      <c r="CV68" s="41"/>
      <c r="CW68" s="98"/>
      <c r="CX68" s="41"/>
      <c r="CY68" s="99"/>
      <c r="CZ68" s="41"/>
      <c r="DA68" s="99"/>
      <c r="DB68" s="41"/>
      <c r="DC68" s="98"/>
      <c r="DD68" s="41"/>
      <c r="DE68" s="99"/>
      <c r="DF68" s="41"/>
      <c r="DG68" s="99"/>
      <c r="DH68" s="41"/>
      <c r="DI68" s="98"/>
      <c r="DJ68" s="41"/>
      <c r="DK68" s="99"/>
      <c r="DL68" s="41"/>
      <c r="DM68" s="98"/>
      <c r="DN68" s="41"/>
      <c r="DO68" s="98"/>
      <c r="DP68" s="41"/>
      <c r="DQ68" s="98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</row>
    <row r="69" spans="1:153" ht="15" customHeight="1">
      <c r="A69" s="116" t="s">
        <v>71</v>
      </c>
      <c r="B69" s="117"/>
      <c r="C69" s="117"/>
      <c r="D69" s="117"/>
      <c r="E69" s="117"/>
      <c r="F69" s="117"/>
      <c r="G69" s="118"/>
      <c r="H69" s="79"/>
      <c r="I69" s="79" t="s">
        <v>7</v>
      </c>
      <c r="J69" s="79"/>
      <c r="K69" s="79"/>
      <c r="L69" s="79" t="s">
        <v>54</v>
      </c>
      <c r="M69" s="79"/>
      <c r="N69" s="79" t="s">
        <v>69</v>
      </c>
      <c r="O69" s="116" t="s">
        <v>70</v>
      </c>
      <c r="P69" s="117"/>
      <c r="Q69" s="117"/>
      <c r="R69" s="118"/>
      <c r="S69" s="106"/>
      <c r="T69" s="107"/>
      <c r="U69" s="50"/>
      <c r="V69" s="33"/>
      <c r="W69" s="33"/>
      <c r="X69" s="33"/>
      <c r="Y69" s="64">
        <f>IF(M41="80 CST",#REF!,0)</f>
        <v>0</v>
      </c>
      <c r="Z69" s="64">
        <f>IF(M39="3500SN",#REF!,0)</f>
        <v>0</v>
      </c>
      <c r="AA69" s="64">
        <f>IF(M37="80 CST",#REF!,0)</f>
        <v>0</v>
      </c>
      <c r="AB69" s="33"/>
      <c r="AC69" s="64">
        <f>IF(M41="380 CST",#REF!,0)</f>
        <v>0</v>
      </c>
      <c r="AD69" s="64">
        <f>IF(M39="S.BENZİN",#REF!,0)</f>
        <v>0</v>
      </c>
      <c r="AE69" s="64">
        <f>IF(M37="380 CST",#REF!,0)</f>
        <v>0</v>
      </c>
      <c r="AF69" s="33"/>
      <c r="AG69" s="65"/>
      <c r="AH69" s="65"/>
      <c r="AI69" s="65"/>
      <c r="AJ69" s="32"/>
      <c r="AK69" s="65"/>
      <c r="AL69" s="65"/>
      <c r="AM69" s="65"/>
      <c r="AN69" s="32"/>
      <c r="AO69" s="65"/>
      <c r="AP69" s="65"/>
      <c r="AQ69" s="65"/>
      <c r="AR69" s="32"/>
      <c r="AS69" s="65"/>
      <c r="AT69" s="65"/>
      <c r="AU69" s="65"/>
      <c r="AV69" s="32"/>
      <c r="AW69" s="65"/>
      <c r="AX69" s="65"/>
      <c r="AY69" s="65"/>
      <c r="AZ69" s="33"/>
      <c r="BA69" s="33"/>
      <c r="BB69" s="59"/>
      <c r="BC69" s="91"/>
      <c r="BD69" s="59"/>
      <c r="BE69" s="66"/>
      <c r="BF69" s="59"/>
      <c r="BG69" s="91"/>
      <c r="BH69" s="59"/>
      <c r="BI69" s="94"/>
      <c r="BJ69" s="59"/>
      <c r="BK69" s="66"/>
      <c r="BL69" s="59"/>
      <c r="BM69" s="94"/>
      <c r="BN69" s="59"/>
      <c r="BO69" s="94"/>
      <c r="BP69" s="59"/>
      <c r="BQ69" s="66"/>
      <c r="BR69" s="59"/>
      <c r="BS69" s="94"/>
      <c r="BT69" s="59"/>
      <c r="BU69" s="94"/>
      <c r="BV69" s="59"/>
      <c r="BW69" s="66"/>
      <c r="BX69" s="59"/>
      <c r="BY69" s="94"/>
      <c r="BZ69" s="59"/>
      <c r="CA69" s="94"/>
      <c r="CB69" s="59"/>
      <c r="CC69" s="66"/>
      <c r="CD69" s="59"/>
      <c r="CE69" s="94"/>
      <c r="CF69" s="59"/>
      <c r="CG69" s="67"/>
      <c r="CH69" s="41"/>
      <c r="CI69" s="99"/>
      <c r="CJ69" s="41"/>
      <c r="CK69" s="98"/>
      <c r="CL69" s="41"/>
      <c r="CM69" s="99"/>
      <c r="CN69" s="41"/>
      <c r="CO69" s="99"/>
      <c r="CP69" s="41"/>
      <c r="CQ69" s="98"/>
      <c r="CR69" s="41"/>
      <c r="CS69" s="99"/>
      <c r="CT69" s="41"/>
      <c r="CU69" s="99"/>
      <c r="CV69" s="41"/>
      <c r="CW69" s="98"/>
      <c r="CX69" s="41"/>
      <c r="CY69" s="99"/>
      <c r="CZ69" s="41"/>
      <c r="DA69" s="99"/>
      <c r="DB69" s="41"/>
      <c r="DC69" s="98"/>
      <c r="DD69" s="41"/>
      <c r="DE69" s="99"/>
      <c r="DF69" s="41"/>
      <c r="DG69" s="99"/>
      <c r="DH69" s="41"/>
      <c r="DI69" s="98"/>
      <c r="DJ69" s="41"/>
      <c r="DK69" s="99"/>
      <c r="DL69" s="41"/>
      <c r="DM69" s="98"/>
      <c r="DN69" s="41"/>
      <c r="DO69" s="98"/>
      <c r="DP69" s="41"/>
      <c r="DQ69" s="98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</row>
    <row r="70" spans="1:153" ht="15" customHeight="1">
      <c r="A70" s="81"/>
      <c r="M70" s="123"/>
      <c r="N70" s="123"/>
      <c r="O70" s="123"/>
      <c r="P70" s="123"/>
      <c r="Q70" s="123"/>
      <c r="R70" s="123"/>
      <c r="S70" s="123"/>
      <c r="T70" s="33"/>
      <c r="U70" s="50"/>
      <c r="V70" s="33"/>
      <c r="W70" s="33"/>
      <c r="X70" s="33"/>
      <c r="Y70" s="64">
        <f>SUM(Y64:AA69)</f>
        <v>0</v>
      </c>
      <c r="Z70" s="76"/>
      <c r="AA70" s="77" t="s">
        <v>41</v>
      </c>
      <c r="AB70" s="33"/>
      <c r="AC70" s="64">
        <f>SUM(AC64:AE69)</f>
        <v>0</v>
      </c>
      <c r="AD70" s="76"/>
      <c r="AE70" s="77" t="s">
        <v>45</v>
      </c>
      <c r="AF70" s="33"/>
      <c r="AG70" s="65"/>
      <c r="AH70" s="32"/>
      <c r="AI70" s="78"/>
      <c r="AJ70" s="32"/>
      <c r="AK70" s="65"/>
      <c r="AL70" s="32"/>
      <c r="AM70" s="78"/>
      <c r="AN70" s="32"/>
      <c r="AO70" s="65"/>
      <c r="AP70" s="32"/>
      <c r="AQ70" s="78"/>
      <c r="AR70" s="32"/>
      <c r="AS70" s="65"/>
      <c r="AT70" s="32"/>
      <c r="AU70" s="78"/>
      <c r="AV70" s="32"/>
      <c r="AW70" s="65"/>
      <c r="AX70" s="32"/>
      <c r="AY70" s="78"/>
      <c r="AZ70" s="33"/>
      <c r="BA70" s="33"/>
      <c r="BB70" s="59"/>
      <c r="BC70" s="91"/>
      <c r="BD70" s="59"/>
      <c r="BE70" s="66"/>
      <c r="BF70" s="59"/>
      <c r="BG70" s="91"/>
      <c r="BH70" s="59"/>
      <c r="BI70" s="94"/>
      <c r="BJ70" s="59"/>
      <c r="BK70" s="66"/>
      <c r="BL70" s="59"/>
      <c r="BM70" s="94"/>
      <c r="BN70" s="59"/>
      <c r="BO70" s="94"/>
      <c r="BP70" s="59"/>
      <c r="BQ70" s="66"/>
      <c r="BR70" s="59"/>
      <c r="BS70" s="94"/>
      <c r="BT70" s="59"/>
      <c r="BU70" s="94"/>
      <c r="BV70" s="59"/>
      <c r="BW70" s="66"/>
      <c r="BX70" s="59"/>
      <c r="BY70" s="94"/>
      <c r="BZ70" s="59"/>
      <c r="CA70" s="94"/>
      <c r="CB70" s="59"/>
      <c r="CC70" s="66"/>
      <c r="CD70" s="59"/>
      <c r="CE70" s="94"/>
      <c r="CF70" s="59"/>
      <c r="CG70" s="67"/>
      <c r="CH70" s="100"/>
      <c r="CI70" s="99"/>
      <c r="CJ70" s="100"/>
      <c r="CK70" s="98"/>
      <c r="CL70" s="100"/>
      <c r="CM70" s="99"/>
      <c r="CN70" s="100"/>
      <c r="CO70" s="99"/>
      <c r="CP70" s="100"/>
      <c r="CQ70" s="98"/>
      <c r="CR70" s="100"/>
      <c r="CS70" s="99"/>
      <c r="CT70" s="100"/>
      <c r="CU70" s="99"/>
      <c r="CV70" s="100"/>
      <c r="CW70" s="98"/>
      <c r="CX70" s="100"/>
      <c r="CY70" s="99"/>
      <c r="CZ70" s="100"/>
      <c r="DA70" s="99"/>
      <c r="DB70" s="100"/>
      <c r="DC70" s="98"/>
      <c r="DD70" s="100"/>
      <c r="DE70" s="99"/>
      <c r="DF70" s="100"/>
      <c r="DG70" s="99"/>
      <c r="DH70" s="100"/>
      <c r="DI70" s="98"/>
      <c r="DJ70" s="100"/>
      <c r="DK70" s="99"/>
      <c r="DL70" s="100"/>
      <c r="DM70" s="98"/>
      <c r="DN70" s="100"/>
      <c r="DO70" s="98"/>
      <c r="DP70" s="100"/>
      <c r="DQ70" s="98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</row>
    <row r="71" spans="1:153" ht="15" customHeight="1">
      <c r="A71" s="81"/>
      <c r="T71" s="33"/>
      <c r="U71" s="50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59"/>
      <c r="BC71" s="91"/>
      <c r="BD71" s="59"/>
      <c r="BE71" s="66"/>
      <c r="BF71" s="59"/>
      <c r="BG71" s="91"/>
      <c r="BH71" s="59"/>
      <c r="BI71" s="94"/>
      <c r="BJ71" s="59"/>
      <c r="BK71" s="66"/>
      <c r="BL71" s="59"/>
      <c r="BM71" s="94"/>
      <c r="BN71" s="59"/>
      <c r="BO71" s="94"/>
      <c r="BP71" s="59"/>
      <c r="BQ71" s="66"/>
      <c r="BR71" s="59"/>
      <c r="BS71" s="94"/>
      <c r="BT71" s="59"/>
      <c r="BU71" s="94"/>
      <c r="BV71" s="59"/>
      <c r="BW71" s="66"/>
      <c r="BX71" s="59"/>
      <c r="BY71" s="94"/>
      <c r="BZ71" s="59"/>
      <c r="CA71" s="94"/>
      <c r="CB71" s="59"/>
      <c r="CC71" s="66"/>
      <c r="CD71" s="59"/>
      <c r="CE71" s="94"/>
      <c r="CF71" s="59"/>
      <c r="CG71" s="67"/>
      <c r="CH71" s="41"/>
      <c r="CI71" s="99"/>
      <c r="CJ71" s="41"/>
      <c r="CK71" s="98"/>
      <c r="CL71" s="41"/>
      <c r="CM71" s="99"/>
      <c r="CN71" s="41"/>
      <c r="CO71" s="99"/>
      <c r="CP71" s="41"/>
      <c r="CQ71" s="98"/>
      <c r="CR71" s="41"/>
      <c r="CS71" s="99"/>
      <c r="CT71" s="41"/>
      <c r="CU71" s="99"/>
      <c r="CV71" s="41"/>
      <c r="CW71" s="98"/>
      <c r="CX71" s="41"/>
      <c r="CY71" s="99"/>
      <c r="CZ71" s="41"/>
      <c r="DA71" s="99"/>
      <c r="DB71" s="41"/>
      <c r="DC71" s="98"/>
      <c r="DD71" s="41"/>
      <c r="DE71" s="99"/>
      <c r="DF71" s="41"/>
      <c r="DG71" s="99"/>
      <c r="DH71" s="41"/>
      <c r="DI71" s="98"/>
      <c r="DJ71" s="41"/>
      <c r="DK71" s="99"/>
      <c r="DL71" s="41"/>
      <c r="DM71" s="98"/>
      <c r="DN71" s="41"/>
      <c r="DO71" s="98"/>
      <c r="DP71" s="41"/>
      <c r="DQ71" s="98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</row>
    <row r="72" spans="1:153" ht="15" customHeight="1">
      <c r="A72" s="119" t="s">
        <v>76</v>
      </c>
      <c r="B72" s="120"/>
      <c r="C72" s="120"/>
      <c r="D72" s="120"/>
      <c r="E72" s="120"/>
      <c r="F72" s="120"/>
      <c r="G72" s="120"/>
      <c r="H72" s="121"/>
      <c r="I72" s="115"/>
      <c r="T72" s="33"/>
      <c r="U72" s="50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59"/>
      <c r="BC72" s="91"/>
      <c r="BD72" s="59"/>
      <c r="BE72" s="66"/>
      <c r="BF72" s="59"/>
      <c r="BG72" s="91"/>
      <c r="BH72" s="59"/>
      <c r="BI72" s="94"/>
      <c r="BJ72" s="59"/>
      <c r="BK72" s="66"/>
      <c r="BL72" s="59"/>
      <c r="BM72" s="94"/>
      <c r="BN72" s="59"/>
      <c r="BO72" s="94"/>
      <c r="BP72" s="59"/>
      <c r="BQ72" s="66"/>
      <c r="BR72" s="59"/>
      <c r="BS72" s="94"/>
      <c r="BT72" s="59"/>
      <c r="BU72" s="94"/>
      <c r="BV72" s="59"/>
      <c r="BW72" s="66"/>
      <c r="BX72" s="59"/>
      <c r="BY72" s="94"/>
      <c r="BZ72" s="59"/>
      <c r="CA72" s="94"/>
      <c r="CB72" s="59"/>
      <c r="CC72" s="66"/>
      <c r="CD72" s="59"/>
      <c r="CE72" s="94"/>
      <c r="CF72" s="59"/>
      <c r="CG72" s="67"/>
      <c r="CH72" s="41"/>
      <c r="CI72" s="99"/>
      <c r="CJ72" s="41"/>
      <c r="CK72" s="98"/>
      <c r="CL72" s="41"/>
      <c r="CM72" s="99"/>
      <c r="CN72" s="41"/>
      <c r="CO72" s="99"/>
      <c r="CP72" s="41"/>
      <c r="CQ72" s="98"/>
      <c r="CR72" s="41"/>
      <c r="CS72" s="99"/>
      <c r="CT72" s="41"/>
      <c r="CU72" s="99"/>
      <c r="CV72" s="41"/>
      <c r="CW72" s="98"/>
      <c r="CX72" s="41"/>
      <c r="CY72" s="99"/>
      <c r="CZ72" s="41"/>
      <c r="DA72" s="99"/>
      <c r="DB72" s="41"/>
      <c r="DC72" s="98"/>
      <c r="DD72" s="41"/>
      <c r="DE72" s="99"/>
      <c r="DF72" s="41"/>
      <c r="DG72" s="98"/>
      <c r="DH72" s="41"/>
      <c r="DI72" s="98"/>
      <c r="DJ72" s="41"/>
      <c r="DK72" s="99"/>
      <c r="DL72" s="41"/>
      <c r="DM72" s="98"/>
      <c r="DN72" s="41"/>
      <c r="DO72" s="98"/>
      <c r="DP72" s="41"/>
      <c r="DQ72" s="98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</row>
    <row r="73" spans="19:153" ht="15" customHeight="1">
      <c r="S73" s="80"/>
      <c r="T73" s="33"/>
      <c r="U73" s="50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59"/>
      <c r="BC73" s="91"/>
      <c r="BD73" s="59"/>
      <c r="BE73" s="66"/>
      <c r="BF73" s="59"/>
      <c r="BG73" s="91"/>
      <c r="BH73" s="59"/>
      <c r="BI73" s="94"/>
      <c r="BJ73" s="59"/>
      <c r="BK73" s="66"/>
      <c r="BL73" s="59"/>
      <c r="BM73" s="94"/>
      <c r="BN73" s="59"/>
      <c r="BO73" s="94"/>
      <c r="BP73" s="59"/>
      <c r="BQ73" s="66"/>
      <c r="BR73" s="59"/>
      <c r="BS73" s="94"/>
      <c r="BT73" s="59"/>
      <c r="BU73" s="94"/>
      <c r="BV73" s="59"/>
      <c r="BW73" s="66"/>
      <c r="BX73" s="59"/>
      <c r="BY73" s="94"/>
      <c r="BZ73" s="59"/>
      <c r="CA73" s="94"/>
      <c r="CB73" s="59"/>
      <c r="CC73" s="66"/>
      <c r="CD73" s="59"/>
      <c r="CE73" s="94"/>
      <c r="CF73" s="59"/>
      <c r="CG73" s="67"/>
      <c r="CH73" s="100"/>
      <c r="CI73" s="99"/>
      <c r="CJ73" s="100"/>
      <c r="CK73" s="98"/>
      <c r="CL73" s="100"/>
      <c r="CM73" s="99"/>
      <c r="CN73" s="100"/>
      <c r="CO73" s="99"/>
      <c r="CP73" s="100"/>
      <c r="CQ73" s="98"/>
      <c r="CR73" s="100"/>
      <c r="CS73" s="99"/>
      <c r="CT73" s="100"/>
      <c r="CU73" s="99"/>
      <c r="CV73" s="100"/>
      <c r="CW73" s="98"/>
      <c r="CX73" s="100"/>
      <c r="CY73" s="99"/>
      <c r="CZ73" s="100"/>
      <c r="DA73" s="99"/>
      <c r="DB73" s="100"/>
      <c r="DC73" s="98"/>
      <c r="DD73" s="100"/>
      <c r="DE73" s="98"/>
      <c r="DF73" s="100"/>
      <c r="DG73" s="98"/>
      <c r="DH73" s="100"/>
      <c r="DI73" s="98"/>
      <c r="DJ73" s="100"/>
      <c r="DK73" s="98"/>
      <c r="DL73" s="100"/>
      <c r="DM73" s="98"/>
      <c r="DN73" s="100"/>
      <c r="DO73" s="98"/>
      <c r="DP73" s="100"/>
      <c r="DQ73" s="98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</row>
    <row r="74" spans="1:153" ht="15" customHeight="1">
      <c r="A74" s="119" t="s">
        <v>77</v>
      </c>
      <c r="B74" s="120"/>
      <c r="C74" s="120"/>
      <c r="D74" s="120"/>
      <c r="E74" s="120"/>
      <c r="F74" s="120"/>
      <c r="G74" s="120"/>
      <c r="H74" s="121"/>
      <c r="I74" s="115"/>
      <c r="T74" s="33"/>
      <c r="U74" s="50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59"/>
      <c r="BC74" s="91"/>
      <c r="BD74" s="59"/>
      <c r="BE74" s="66"/>
      <c r="BF74" s="59"/>
      <c r="BG74" s="91"/>
      <c r="BH74" s="59"/>
      <c r="BI74" s="94"/>
      <c r="BJ74" s="59"/>
      <c r="BK74" s="66"/>
      <c r="BL74" s="59"/>
      <c r="BM74" s="94"/>
      <c r="BN74" s="59"/>
      <c r="BO74" s="94"/>
      <c r="BP74" s="59"/>
      <c r="BQ74" s="66"/>
      <c r="BR74" s="59"/>
      <c r="BS74" s="94"/>
      <c r="BT74" s="59"/>
      <c r="BU74" s="94"/>
      <c r="BV74" s="59"/>
      <c r="BW74" s="66"/>
      <c r="BX74" s="59"/>
      <c r="BY74" s="94"/>
      <c r="BZ74" s="59"/>
      <c r="CA74" s="94"/>
      <c r="CB74" s="59"/>
      <c r="CC74" s="66"/>
      <c r="CD74" s="59"/>
      <c r="CE74" s="94"/>
      <c r="CF74" s="59"/>
      <c r="CG74" s="67"/>
      <c r="CH74" s="41"/>
      <c r="CI74" s="99"/>
      <c r="CJ74" s="41"/>
      <c r="CK74" s="98"/>
      <c r="CL74" s="41"/>
      <c r="CM74" s="99"/>
      <c r="CN74" s="41"/>
      <c r="CO74" s="98"/>
      <c r="CP74" s="41"/>
      <c r="CQ74" s="98"/>
      <c r="CR74" s="41"/>
      <c r="CS74" s="99"/>
      <c r="CT74" s="41"/>
      <c r="CU74" s="99"/>
      <c r="CV74" s="41"/>
      <c r="CW74" s="98"/>
      <c r="CX74" s="41"/>
      <c r="CY74" s="99"/>
      <c r="CZ74" s="41"/>
      <c r="DA74" s="99"/>
      <c r="DB74" s="41"/>
      <c r="DC74" s="98"/>
      <c r="DD74" s="41"/>
      <c r="DE74" s="98"/>
      <c r="DF74" s="41"/>
      <c r="DG74" s="98"/>
      <c r="DH74" s="41"/>
      <c r="DI74" s="98"/>
      <c r="DJ74" s="41"/>
      <c r="DK74" s="98"/>
      <c r="DL74" s="41"/>
      <c r="DM74" s="98"/>
      <c r="DN74" s="41"/>
      <c r="DO74" s="98"/>
      <c r="DP74" s="41"/>
      <c r="DQ74" s="98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</row>
    <row r="75" spans="2:153" ht="15" customHeight="1">
      <c r="B75" s="122"/>
      <c r="C75" s="122"/>
      <c r="D75" s="122"/>
      <c r="E75" s="122"/>
      <c r="F75" s="122"/>
      <c r="T75" s="33"/>
      <c r="U75" s="50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59"/>
      <c r="BC75" s="91"/>
      <c r="BD75" s="59"/>
      <c r="BE75" s="66"/>
      <c r="BF75" s="59"/>
      <c r="BG75" s="91"/>
      <c r="BH75" s="59"/>
      <c r="BI75" s="94"/>
      <c r="BJ75" s="59"/>
      <c r="BK75" s="66"/>
      <c r="BL75" s="59"/>
      <c r="BM75" s="94"/>
      <c r="BN75" s="59"/>
      <c r="BO75" s="94"/>
      <c r="BP75" s="59"/>
      <c r="BQ75" s="66"/>
      <c r="BR75" s="59"/>
      <c r="BS75" s="94"/>
      <c r="BT75" s="59"/>
      <c r="BU75" s="94"/>
      <c r="BV75" s="59"/>
      <c r="BW75" s="66"/>
      <c r="BX75" s="59"/>
      <c r="BY75" s="94"/>
      <c r="BZ75" s="59"/>
      <c r="CA75" s="94"/>
      <c r="CB75" s="59"/>
      <c r="CC75" s="66"/>
      <c r="CD75" s="59"/>
      <c r="CE75" s="94"/>
      <c r="CF75" s="59"/>
      <c r="CG75" s="67"/>
      <c r="CH75" s="41"/>
      <c r="CI75" s="99"/>
      <c r="CJ75" s="41"/>
      <c r="CK75" s="98"/>
      <c r="CL75" s="41"/>
      <c r="CM75" s="99"/>
      <c r="CN75" s="41"/>
      <c r="CO75" s="98"/>
      <c r="CP75" s="41"/>
      <c r="CQ75" s="98"/>
      <c r="CR75" s="41"/>
      <c r="CS75" s="98"/>
      <c r="CT75" s="41"/>
      <c r="CU75" s="99"/>
      <c r="CV75" s="41"/>
      <c r="CW75" s="98"/>
      <c r="CX75" s="41"/>
      <c r="CY75" s="99"/>
      <c r="CZ75" s="41"/>
      <c r="DA75" s="99"/>
      <c r="DB75" s="41"/>
      <c r="DC75" s="98"/>
      <c r="DD75" s="41"/>
      <c r="DE75" s="98"/>
      <c r="DF75" s="41"/>
      <c r="DG75" s="98"/>
      <c r="DH75" s="41"/>
      <c r="DI75" s="98"/>
      <c r="DJ75" s="41"/>
      <c r="DK75" s="98"/>
      <c r="DL75" s="41"/>
      <c r="DM75" s="98"/>
      <c r="DN75" s="41"/>
      <c r="DO75" s="98"/>
      <c r="DP75" s="41"/>
      <c r="DQ75" s="98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</row>
    <row r="76" spans="20:153" ht="15" customHeight="1">
      <c r="T76" s="33"/>
      <c r="U76" s="50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59"/>
      <c r="BC76" s="91"/>
      <c r="BD76" s="59"/>
      <c r="BE76" s="66"/>
      <c r="BF76" s="59"/>
      <c r="BG76" s="91"/>
      <c r="BH76" s="59"/>
      <c r="BI76" s="94"/>
      <c r="BJ76" s="59"/>
      <c r="BK76" s="66"/>
      <c r="BL76" s="59"/>
      <c r="BM76" s="94"/>
      <c r="BN76" s="59"/>
      <c r="BO76" s="94"/>
      <c r="BP76" s="59"/>
      <c r="BQ76" s="66"/>
      <c r="BR76" s="59"/>
      <c r="BS76" s="94"/>
      <c r="BT76" s="59"/>
      <c r="BU76" s="94"/>
      <c r="BV76" s="59"/>
      <c r="BW76" s="66"/>
      <c r="BX76" s="59"/>
      <c r="BY76" s="94"/>
      <c r="BZ76" s="59"/>
      <c r="CA76" s="94"/>
      <c r="CB76" s="59"/>
      <c r="CC76" s="66"/>
      <c r="CD76" s="59"/>
      <c r="CE76" s="94"/>
      <c r="CF76" s="59"/>
      <c r="CG76" s="67"/>
      <c r="CH76" s="100"/>
      <c r="CI76" s="99"/>
      <c r="CJ76" s="100"/>
      <c r="CK76" s="98"/>
      <c r="CL76" s="100"/>
      <c r="CM76" s="99"/>
      <c r="CN76" s="100"/>
      <c r="CO76" s="98"/>
      <c r="CP76" s="100"/>
      <c r="CQ76" s="98"/>
      <c r="CR76" s="100"/>
      <c r="CS76" s="98"/>
      <c r="CT76" s="100"/>
      <c r="CU76" s="99"/>
      <c r="CV76" s="100"/>
      <c r="CW76" s="98"/>
      <c r="CX76" s="100"/>
      <c r="CY76" s="99"/>
      <c r="CZ76" s="100"/>
      <c r="DA76" s="98"/>
      <c r="DB76" s="100"/>
      <c r="DC76" s="98"/>
      <c r="DD76" s="100"/>
      <c r="DE76" s="98"/>
      <c r="DF76" s="100"/>
      <c r="DG76" s="98"/>
      <c r="DH76" s="100"/>
      <c r="DI76" s="98"/>
      <c r="DJ76" s="100"/>
      <c r="DK76" s="98"/>
      <c r="DL76" s="100"/>
      <c r="DM76" s="98"/>
      <c r="DN76" s="100"/>
      <c r="DO76" s="98"/>
      <c r="DP76" s="100"/>
      <c r="DQ76" s="98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</row>
    <row r="77" spans="20:153" ht="15" customHeight="1">
      <c r="T77" s="33"/>
      <c r="U77" s="50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59"/>
      <c r="BC77" s="91"/>
      <c r="BD77" s="59"/>
      <c r="BE77" s="66"/>
      <c r="BF77" s="59"/>
      <c r="BG77" s="91"/>
      <c r="BH77" s="59"/>
      <c r="BI77" s="94"/>
      <c r="BJ77" s="59"/>
      <c r="BK77" s="66"/>
      <c r="BL77" s="59"/>
      <c r="BM77" s="94"/>
      <c r="BN77" s="59"/>
      <c r="BO77" s="94"/>
      <c r="BP77" s="59"/>
      <c r="BQ77" s="66"/>
      <c r="BR77" s="59"/>
      <c r="BS77" s="94"/>
      <c r="BT77" s="59"/>
      <c r="BU77" s="94"/>
      <c r="BV77" s="59"/>
      <c r="BW77" s="66"/>
      <c r="BX77" s="59"/>
      <c r="BY77" s="94"/>
      <c r="BZ77" s="59"/>
      <c r="CA77" s="94"/>
      <c r="CB77" s="59"/>
      <c r="CC77" s="66"/>
      <c r="CD77" s="59"/>
      <c r="CE77" s="94"/>
      <c r="CF77" s="59"/>
      <c r="CG77" s="67"/>
      <c r="CH77" s="41"/>
      <c r="CI77" s="99"/>
      <c r="CJ77" s="41"/>
      <c r="CK77" s="98"/>
      <c r="CL77" s="41"/>
      <c r="CM77" s="99"/>
      <c r="CN77" s="41"/>
      <c r="CO77" s="98"/>
      <c r="CP77" s="41"/>
      <c r="CQ77" s="98"/>
      <c r="CR77" s="41"/>
      <c r="CS77" s="98"/>
      <c r="CT77" s="41"/>
      <c r="CU77" s="99"/>
      <c r="CV77" s="41"/>
      <c r="CW77" s="98"/>
      <c r="CX77" s="41"/>
      <c r="CY77" s="99"/>
      <c r="CZ77" s="41"/>
      <c r="DA77" s="98"/>
      <c r="DB77" s="41"/>
      <c r="DC77" s="98"/>
      <c r="DD77" s="41"/>
      <c r="DE77" s="98"/>
      <c r="DF77" s="41"/>
      <c r="DG77" s="98"/>
      <c r="DH77" s="41"/>
      <c r="DI77" s="98"/>
      <c r="DJ77" s="41"/>
      <c r="DK77" s="98"/>
      <c r="DL77" s="41"/>
      <c r="DM77" s="98"/>
      <c r="DN77" s="41"/>
      <c r="DO77" s="98"/>
      <c r="DP77" s="41"/>
      <c r="DQ77" s="98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</row>
    <row r="78" spans="20:153" ht="15" customHeight="1">
      <c r="T78" s="33"/>
      <c r="U78" s="50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59"/>
      <c r="BC78" s="91"/>
      <c r="BD78" s="59"/>
      <c r="BE78" s="66"/>
      <c r="BF78" s="59"/>
      <c r="BG78" s="91"/>
      <c r="BH78" s="59"/>
      <c r="BI78" s="94"/>
      <c r="BJ78" s="59"/>
      <c r="BK78" s="66"/>
      <c r="BL78" s="59"/>
      <c r="BM78" s="94"/>
      <c r="BN78" s="59"/>
      <c r="BO78" s="94"/>
      <c r="BP78" s="59"/>
      <c r="BQ78" s="66"/>
      <c r="BR78" s="59"/>
      <c r="BS78" s="94"/>
      <c r="BT78" s="59"/>
      <c r="BU78" s="94"/>
      <c r="BV78" s="59"/>
      <c r="BW78" s="66"/>
      <c r="BX78" s="59"/>
      <c r="BY78" s="94"/>
      <c r="BZ78" s="59"/>
      <c r="CA78" s="94"/>
      <c r="CB78" s="59"/>
      <c r="CC78" s="66"/>
      <c r="CD78" s="59"/>
      <c r="CE78" s="94"/>
      <c r="CF78" s="59"/>
      <c r="CG78" s="67"/>
      <c r="CH78" s="41"/>
      <c r="CI78" s="99"/>
      <c r="CJ78" s="41"/>
      <c r="CK78" s="98"/>
      <c r="CL78" s="41"/>
      <c r="CM78" s="99"/>
      <c r="CN78" s="41"/>
      <c r="CO78" s="98"/>
      <c r="CP78" s="41"/>
      <c r="CQ78" s="98"/>
      <c r="CR78" s="41"/>
      <c r="CS78" s="98"/>
      <c r="CT78" s="41"/>
      <c r="CU78" s="98"/>
      <c r="CV78" s="41"/>
      <c r="CW78" s="98"/>
      <c r="CX78" s="41"/>
      <c r="CY78" s="99"/>
      <c r="CZ78" s="41"/>
      <c r="DA78" s="98"/>
      <c r="DB78" s="41"/>
      <c r="DC78" s="98"/>
      <c r="DD78" s="41"/>
      <c r="DE78" s="98"/>
      <c r="DF78" s="41"/>
      <c r="DG78" s="98"/>
      <c r="DH78" s="41"/>
      <c r="DI78" s="98"/>
      <c r="DJ78" s="41"/>
      <c r="DK78" s="98"/>
      <c r="DL78" s="41"/>
      <c r="DM78" s="98"/>
      <c r="DN78" s="41"/>
      <c r="DO78" s="98"/>
      <c r="DP78" s="41"/>
      <c r="DQ78" s="98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</row>
    <row r="79" spans="20:153" ht="15" customHeight="1">
      <c r="T79" s="33"/>
      <c r="U79" s="50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59"/>
      <c r="BC79" s="91"/>
      <c r="BD79" s="59"/>
      <c r="BE79" s="66"/>
      <c r="BF79" s="59"/>
      <c r="BG79" s="91"/>
      <c r="BH79" s="59"/>
      <c r="BI79" s="94"/>
      <c r="BJ79" s="59"/>
      <c r="BK79" s="66"/>
      <c r="BL79" s="59"/>
      <c r="BM79" s="94"/>
      <c r="BN79" s="59"/>
      <c r="BO79" s="94"/>
      <c r="BP79" s="59"/>
      <c r="BQ79" s="66"/>
      <c r="BR79" s="59"/>
      <c r="BS79" s="94"/>
      <c r="BT79" s="59"/>
      <c r="BU79" s="94"/>
      <c r="BV79" s="59"/>
      <c r="BW79" s="66"/>
      <c r="BX79" s="59"/>
      <c r="BY79" s="94"/>
      <c r="BZ79" s="59"/>
      <c r="CA79" s="94"/>
      <c r="CB79" s="59"/>
      <c r="CC79" s="66"/>
      <c r="CD79" s="59"/>
      <c r="CE79" s="94"/>
      <c r="CF79" s="59"/>
      <c r="CG79" s="67"/>
      <c r="CH79" s="100"/>
      <c r="CI79" s="99"/>
      <c r="CJ79" s="100"/>
      <c r="CK79" s="98"/>
      <c r="CL79" s="100"/>
      <c r="CM79" s="99"/>
      <c r="CN79" s="100"/>
      <c r="CO79" s="98"/>
      <c r="CP79" s="100"/>
      <c r="CQ79" s="98"/>
      <c r="CR79" s="100"/>
      <c r="CS79" s="98"/>
      <c r="CT79" s="100"/>
      <c r="CU79" s="98"/>
      <c r="CV79" s="100"/>
      <c r="CW79" s="98"/>
      <c r="CX79" s="100"/>
      <c r="CY79" s="99"/>
      <c r="CZ79" s="100"/>
      <c r="DA79" s="98"/>
      <c r="DB79" s="100"/>
      <c r="DC79" s="98"/>
      <c r="DD79" s="100"/>
      <c r="DE79" s="98"/>
      <c r="DF79" s="100"/>
      <c r="DG79" s="98"/>
      <c r="DH79" s="100"/>
      <c r="DI79" s="98"/>
      <c r="DJ79" s="100"/>
      <c r="DK79" s="98"/>
      <c r="DL79" s="100"/>
      <c r="DM79" s="98"/>
      <c r="DN79" s="100"/>
      <c r="DO79" s="98"/>
      <c r="DP79" s="100"/>
      <c r="DQ79" s="98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</row>
    <row r="80" spans="20:153" ht="14.25">
      <c r="T80" s="33"/>
      <c r="U80" s="50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59"/>
      <c r="BC80" s="91"/>
      <c r="BD80" s="59"/>
      <c r="BE80" s="66"/>
      <c r="BF80" s="59"/>
      <c r="BG80" s="91"/>
      <c r="BH80" s="59"/>
      <c r="BI80" s="94"/>
      <c r="BJ80" s="59"/>
      <c r="BK80" s="66"/>
      <c r="BL80" s="59"/>
      <c r="BM80" s="94"/>
      <c r="BN80" s="59"/>
      <c r="BO80" s="94"/>
      <c r="BP80" s="59"/>
      <c r="BQ80" s="66"/>
      <c r="BR80" s="59"/>
      <c r="BS80" s="94"/>
      <c r="BT80" s="59"/>
      <c r="BU80" s="94"/>
      <c r="BV80" s="59"/>
      <c r="BW80" s="66"/>
      <c r="BX80" s="59"/>
      <c r="BY80" s="94"/>
      <c r="BZ80" s="59"/>
      <c r="CA80" s="94"/>
      <c r="CB80" s="59"/>
      <c r="CC80" s="66"/>
      <c r="CD80" s="59"/>
      <c r="CE80" s="94"/>
      <c r="CF80" s="59"/>
      <c r="CG80" s="67"/>
      <c r="CH80" s="41"/>
      <c r="CI80" s="99"/>
      <c r="CJ80" s="41"/>
      <c r="CK80" s="98"/>
      <c r="CL80" s="41"/>
      <c r="CM80" s="99"/>
      <c r="CN80" s="41"/>
      <c r="CO80" s="98"/>
      <c r="CP80" s="41"/>
      <c r="CQ80" s="98"/>
      <c r="CR80" s="41"/>
      <c r="CS80" s="98"/>
      <c r="CT80" s="41"/>
      <c r="CU80" s="98"/>
      <c r="CV80" s="41"/>
      <c r="CW80" s="98"/>
      <c r="CX80" s="41"/>
      <c r="CY80" s="99"/>
      <c r="CZ80" s="41"/>
      <c r="DA80" s="98"/>
      <c r="DB80" s="41"/>
      <c r="DC80" s="98"/>
      <c r="DD80" s="41"/>
      <c r="DE80" s="98"/>
      <c r="DF80" s="41"/>
      <c r="DG80" s="98"/>
      <c r="DH80" s="41"/>
      <c r="DI80" s="98"/>
      <c r="DJ80" s="41"/>
      <c r="DK80" s="98"/>
      <c r="DL80" s="41"/>
      <c r="DM80" s="98"/>
      <c r="DN80" s="41"/>
      <c r="DO80" s="98"/>
      <c r="DP80" s="41"/>
      <c r="DQ80" s="98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</row>
    <row r="81" spans="20:153" ht="14.25">
      <c r="T81" s="33"/>
      <c r="U81" s="50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59"/>
      <c r="BC81" s="91"/>
      <c r="BD81" s="59"/>
      <c r="BE81" s="66"/>
      <c r="BF81" s="59"/>
      <c r="BG81" s="91"/>
      <c r="BH81" s="59"/>
      <c r="BI81" s="94"/>
      <c r="BJ81" s="59"/>
      <c r="BK81" s="66"/>
      <c r="BL81" s="59"/>
      <c r="BM81" s="94"/>
      <c r="BN81" s="59"/>
      <c r="BO81" s="94"/>
      <c r="BP81" s="59"/>
      <c r="BQ81" s="66"/>
      <c r="BR81" s="59"/>
      <c r="BS81" s="94"/>
      <c r="BT81" s="59"/>
      <c r="BU81" s="94"/>
      <c r="BV81" s="59"/>
      <c r="BW81" s="66"/>
      <c r="BX81" s="59"/>
      <c r="BY81" s="94"/>
      <c r="BZ81" s="59"/>
      <c r="CA81" s="94"/>
      <c r="CB81" s="59"/>
      <c r="CC81" s="66"/>
      <c r="CD81" s="59"/>
      <c r="CE81" s="94"/>
      <c r="CF81" s="59"/>
      <c r="CG81" s="67"/>
      <c r="CH81" s="41"/>
      <c r="CI81" s="99"/>
      <c r="CJ81" s="41"/>
      <c r="CK81" s="98"/>
      <c r="CL81" s="41"/>
      <c r="CM81" s="99"/>
      <c r="CN81" s="41"/>
      <c r="CO81" s="98"/>
      <c r="CP81" s="41"/>
      <c r="CQ81" s="98"/>
      <c r="CR81" s="41"/>
      <c r="CS81" s="98"/>
      <c r="CT81" s="41"/>
      <c r="CU81" s="98"/>
      <c r="CV81" s="41"/>
      <c r="CW81" s="98"/>
      <c r="CX81" s="41"/>
      <c r="CY81" s="99"/>
      <c r="CZ81" s="41"/>
      <c r="DA81" s="98"/>
      <c r="DB81" s="41"/>
      <c r="DC81" s="98"/>
      <c r="DD81" s="41"/>
      <c r="DE81" s="98"/>
      <c r="DF81" s="41"/>
      <c r="DG81" s="98"/>
      <c r="DH81" s="41"/>
      <c r="DI81" s="98"/>
      <c r="DJ81" s="41"/>
      <c r="DK81" s="98"/>
      <c r="DL81" s="41"/>
      <c r="DM81" s="98"/>
      <c r="DN81" s="41"/>
      <c r="DO81" s="98"/>
      <c r="DP81" s="41"/>
      <c r="DQ81" s="98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</row>
    <row r="82" spans="20:153" ht="14.25">
      <c r="T82" s="33"/>
      <c r="U82" s="50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59"/>
      <c r="BC82" s="91"/>
      <c r="BD82" s="59"/>
      <c r="BE82" s="66"/>
      <c r="BF82" s="59"/>
      <c r="BG82" s="91"/>
      <c r="BH82" s="59"/>
      <c r="BI82" s="94"/>
      <c r="BJ82" s="59"/>
      <c r="BK82" s="66"/>
      <c r="BL82" s="59"/>
      <c r="BM82" s="94"/>
      <c r="BN82" s="59"/>
      <c r="BO82" s="94"/>
      <c r="BP82" s="59"/>
      <c r="BQ82" s="66"/>
      <c r="BR82" s="59"/>
      <c r="BS82" s="94"/>
      <c r="BT82" s="59"/>
      <c r="BU82" s="94"/>
      <c r="BV82" s="59"/>
      <c r="BW82" s="66"/>
      <c r="BX82" s="59"/>
      <c r="BY82" s="94"/>
      <c r="BZ82" s="59"/>
      <c r="CA82" s="94"/>
      <c r="CB82" s="59"/>
      <c r="CC82" s="66"/>
      <c r="CD82" s="59"/>
      <c r="CE82" s="94"/>
      <c r="CF82" s="59"/>
      <c r="CG82" s="67"/>
      <c r="CH82" s="100"/>
      <c r="CI82" s="99"/>
      <c r="CJ82" s="100"/>
      <c r="CK82" s="98"/>
      <c r="CL82" s="100"/>
      <c r="CM82" s="99"/>
      <c r="CN82" s="100"/>
      <c r="CO82" s="98"/>
      <c r="CP82" s="100"/>
      <c r="CQ82" s="98"/>
      <c r="CR82" s="100"/>
      <c r="CS82" s="98"/>
      <c r="CT82" s="100"/>
      <c r="CU82" s="98"/>
      <c r="CV82" s="100"/>
      <c r="CW82" s="98"/>
      <c r="CX82" s="100"/>
      <c r="CY82" s="99"/>
      <c r="CZ82" s="100"/>
      <c r="DA82" s="98"/>
      <c r="DB82" s="100"/>
      <c r="DC82" s="98"/>
      <c r="DD82" s="100"/>
      <c r="DE82" s="98"/>
      <c r="DF82" s="100"/>
      <c r="DG82" s="98"/>
      <c r="DH82" s="100"/>
      <c r="DI82" s="98"/>
      <c r="DJ82" s="100"/>
      <c r="DK82" s="98"/>
      <c r="DL82" s="100"/>
      <c r="DM82" s="98"/>
      <c r="DN82" s="100"/>
      <c r="DO82" s="98"/>
      <c r="DP82" s="100"/>
      <c r="DQ82" s="98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</row>
    <row r="83" spans="20:153" ht="14.25">
      <c r="T83" s="33"/>
      <c r="U83" s="50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59"/>
      <c r="BC83" s="91"/>
      <c r="BD83" s="59"/>
      <c r="BE83" s="66"/>
      <c r="BF83" s="59"/>
      <c r="BG83" s="91"/>
      <c r="BH83" s="59"/>
      <c r="BI83" s="94"/>
      <c r="BJ83" s="59"/>
      <c r="BK83" s="66"/>
      <c r="BL83" s="59"/>
      <c r="BM83" s="94"/>
      <c r="BN83" s="59"/>
      <c r="BO83" s="94"/>
      <c r="BP83" s="59"/>
      <c r="BQ83" s="66"/>
      <c r="BR83" s="59"/>
      <c r="BS83" s="94"/>
      <c r="BT83" s="59"/>
      <c r="BU83" s="94"/>
      <c r="BV83" s="59"/>
      <c r="BW83" s="66"/>
      <c r="BX83" s="59"/>
      <c r="BY83" s="94"/>
      <c r="BZ83" s="59"/>
      <c r="CA83" s="94"/>
      <c r="CB83" s="59"/>
      <c r="CC83" s="66"/>
      <c r="CD83" s="59"/>
      <c r="CE83" s="94"/>
      <c r="CF83" s="59"/>
      <c r="CG83" s="67"/>
      <c r="CH83" s="41"/>
      <c r="CI83" s="99"/>
      <c r="CJ83" s="41"/>
      <c r="CK83" s="98"/>
      <c r="CL83" s="41"/>
      <c r="CM83" s="98"/>
      <c r="CN83" s="41"/>
      <c r="CO83" s="98"/>
      <c r="CP83" s="41"/>
      <c r="CQ83" s="98"/>
      <c r="CR83" s="41"/>
      <c r="CS83" s="98"/>
      <c r="CT83" s="41"/>
      <c r="CU83" s="98"/>
      <c r="CV83" s="41"/>
      <c r="CW83" s="98"/>
      <c r="CX83" s="41"/>
      <c r="CY83" s="99"/>
      <c r="CZ83" s="41"/>
      <c r="DA83" s="98"/>
      <c r="DB83" s="41"/>
      <c r="DC83" s="98"/>
      <c r="DD83" s="41"/>
      <c r="DE83" s="98"/>
      <c r="DF83" s="41"/>
      <c r="DG83" s="98"/>
      <c r="DH83" s="41"/>
      <c r="DI83" s="98"/>
      <c r="DJ83" s="41"/>
      <c r="DK83" s="98"/>
      <c r="DL83" s="41"/>
      <c r="DM83" s="98"/>
      <c r="DN83" s="41"/>
      <c r="DO83" s="98"/>
      <c r="DP83" s="41"/>
      <c r="DQ83" s="98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</row>
    <row r="84" spans="20:153" ht="14.25">
      <c r="T84" s="33"/>
      <c r="U84" s="50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59"/>
      <c r="BC84" s="91"/>
      <c r="BD84" s="59"/>
      <c r="BE84" s="66"/>
      <c r="BF84" s="59"/>
      <c r="BG84" s="91"/>
      <c r="BH84" s="59"/>
      <c r="BI84" s="94"/>
      <c r="BJ84" s="59"/>
      <c r="BK84" s="66"/>
      <c r="BL84" s="59"/>
      <c r="BM84" s="94"/>
      <c r="BN84" s="59"/>
      <c r="BO84" s="94"/>
      <c r="BP84" s="59"/>
      <c r="BQ84" s="66"/>
      <c r="BR84" s="59"/>
      <c r="BS84" s="94"/>
      <c r="BT84" s="59"/>
      <c r="BU84" s="94"/>
      <c r="BV84" s="59"/>
      <c r="BW84" s="66"/>
      <c r="BX84" s="59"/>
      <c r="BY84" s="94"/>
      <c r="BZ84" s="59"/>
      <c r="CA84" s="94"/>
      <c r="CB84" s="59"/>
      <c r="CC84" s="66"/>
      <c r="CD84" s="59"/>
      <c r="CE84" s="94"/>
      <c r="CF84" s="59"/>
      <c r="CG84" s="67"/>
      <c r="CH84" s="41"/>
      <c r="CI84" s="99"/>
      <c r="CJ84" s="41"/>
      <c r="CK84" s="98"/>
      <c r="CL84" s="41"/>
      <c r="CM84" s="98"/>
      <c r="CN84" s="41"/>
      <c r="CO84" s="98"/>
      <c r="CP84" s="41"/>
      <c r="CQ84" s="98"/>
      <c r="CR84" s="41"/>
      <c r="CS84" s="98"/>
      <c r="CT84" s="41"/>
      <c r="CU84" s="98"/>
      <c r="CV84" s="41"/>
      <c r="CW84" s="98"/>
      <c r="CX84" s="41"/>
      <c r="CY84" s="99"/>
      <c r="CZ84" s="41"/>
      <c r="DA84" s="98"/>
      <c r="DB84" s="41"/>
      <c r="DC84" s="98"/>
      <c r="DD84" s="41"/>
      <c r="DE84" s="98"/>
      <c r="DF84" s="41"/>
      <c r="DG84" s="98"/>
      <c r="DH84" s="41"/>
      <c r="DI84" s="98"/>
      <c r="DJ84" s="41"/>
      <c r="DK84" s="98"/>
      <c r="DL84" s="41"/>
      <c r="DM84" s="98"/>
      <c r="DN84" s="41"/>
      <c r="DO84" s="98"/>
      <c r="DP84" s="41"/>
      <c r="DQ84" s="98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</row>
    <row r="85" spans="20:153" ht="15" thickBot="1">
      <c r="T85" s="33"/>
      <c r="U85" s="50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59"/>
      <c r="BC85" s="92"/>
      <c r="BD85" s="59"/>
      <c r="BE85" s="66"/>
      <c r="BF85" s="59"/>
      <c r="BG85" s="91"/>
      <c r="BH85" s="59"/>
      <c r="BI85" s="94"/>
      <c r="BJ85" s="59"/>
      <c r="BK85" s="66"/>
      <c r="BL85" s="59"/>
      <c r="BM85" s="94"/>
      <c r="BN85" s="59"/>
      <c r="BO85" s="94"/>
      <c r="BP85" s="59"/>
      <c r="BQ85" s="66"/>
      <c r="BR85" s="59"/>
      <c r="BS85" s="94"/>
      <c r="BT85" s="59"/>
      <c r="BU85" s="94"/>
      <c r="BV85" s="59"/>
      <c r="BW85" s="66"/>
      <c r="BX85" s="59"/>
      <c r="BY85" s="94"/>
      <c r="BZ85" s="59"/>
      <c r="CA85" s="94"/>
      <c r="CB85" s="59"/>
      <c r="CC85" s="66"/>
      <c r="CD85" s="59"/>
      <c r="CE85" s="94"/>
      <c r="CF85" s="59"/>
      <c r="CG85" s="67"/>
      <c r="CH85" s="100"/>
      <c r="CI85" s="99"/>
      <c r="CJ85" s="100"/>
      <c r="CK85" s="98"/>
      <c r="CL85" s="100"/>
      <c r="CM85" s="98"/>
      <c r="CN85" s="100"/>
      <c r="CO85" s="98"/>
      <c r="CP85" s="100"/>
      <c r="CQ85" s="98"/>
      <c r="CR85" s="100"/>
      <c r="CS85" s="98"/>
      <c r="CT85" s="100"/>
      <c r="CU85" s="98"/>
      <c r="CV85" s="100"/>
      <c r="CW85" s="98"/>
      <c r="CX85" s="100"/>
      <c r="CY85" s="99"/>
      <c r="CZ85" s="100"/>
      <c r="DA85" s="98"/>
      <c r="DB85" s="100"/>
      <c r="DC85" s="98"/>
      <c r="DD85" s="100"/>
      <c r="DE85" s="98"/>
      <c r="DF85" s="100"/>
      <c r="DG85" s="98"/>
      <c r="DH85" s="100"/>
      <c r="DI85" s="98"/>
      <c r="DJ85" s="100"/>
      <c r="DK85" s="98"/>
      <c r="DL85" s="100"/>
      <c r="DM85" s="98"/>
      <c r="DN85" s="100"/>
      <c r="DO85" s="98"/>
      <c r="DP85" s="100"/>
      <c r="DQ85" s="98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</row>
    <row r="86" spans="20:153" ht="14.25">
      <c r="T86" s="33"/>
      <c r="U86" s="50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59"/>
      <c r="BC86" s="90"/>
      <c r="BD86" s="59"/>
      <c r="BE86" s="66"/>
      <c r="BF86" s="59"/>
      <c r="BG86" s="91"/>
      <c r="BH86" s="59"/>
      <c r="BI86" s="94"/>
      <c r="BJ86" s="59"/>
      <c r="BK86" s="66"/>
      <c r="BL86" s="59"/>
      <c r="BM86" s="94"/>
      <c r="BN86" s="59"/>
      <c r="BO86" s="94"/>
      <c r="BP86" s="59"/>
      <c r="BQ86" s="66"/>
      <c r="BR86" s="59"/>
      <c r="BS86" s="94"/>
      <c r="BT86" s="59"/>
      <c r="BU86" s="94"/>
      <c r="BV86" s="59"/>
      <c r="BW86" s="66"/>
      <c r="BX86" s="59"/>
      <c r="BY86" s="94"/>
      <c r="BZ86" s="59"/>
      <c r="CA86" s="94"/>
      <c r="CB86" s="59"/>
      <c r="CC86" s="66"/>
      <c r="CD86" s="59"/>
      <c r="CE86" s="94"/>
      <c r="CF86" s="59"/>
      <c r="CG86" s="67"/>
      <c r="CH86" s="41"/>
      <c r="CI86" s="99"/>
      <c r="CJ86" s="41"/>
      <c r="CK86" s="98"/>
      <c r="CL86" s="41"/>
      <c r="CM86" s="98"/>
      <c r="CN86" s="41"/>
      <c r="CO86" s="98"/>
      <c r="CP86" s="41"/>
      <c r="CQ86" s="98"/>
      <c r="CR86" s="41"/>
      <c r="CS86" s="98"/>
      <c r="CT86" s="41"/>
      <c r="CU86" s="98"/>
      <c r="CV86" s="41"/>
      <c r="CW86" s="98"/>
      <c r="CX86" s="41"/>
      <c r="CY86" s="99"/>
      <c r="CZ86" s="41"/>
      <c r="DA86" s="98"/>
      <c r="DB86" s="41"/>
      <c r="DC86" s="98"/>
      <c r="DD86" s="41"/>
      <c r="DE86" s="98"/>
      <c r="DF86" s="41"/>
      <c r="DG86" s="98"/>
      <c r="DH86" s="41"/>
      <c r="DI86" s="98"/>
      <c r="DJ86" s="41"/>
      <c r="DK86" s="98"/>
      <c r="DL86" s="41"/>
      <c r="DM86" s="98"/>
      <c r="DN86" s="41"/>
      <c r="DO86" s="98"/>
      <c r="DP86" s="41"/>
      <c r="DQ86" s="98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</row>
    <row r="87" spans="20:153" ht="14.25">
      <c r="T87" s="33"/>
      <c r="U87" s="50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59"/>
      <c r="BC87" s="91"/>
      <c r="BD87" s="59"/>
      <c r="BE87" s="66"/>
      <c r="BF87" s="59"/>
      <c r="BG87" s="91"/>
      <c r="BH87" s="59"/>
      <c r="BI87" s="94"/>
      <c r="BJ87" s="59"/>
      <c r="BK87" s="66"/>
      <c r="BL87" s="59"/>
      <c r="BM87" s="94"/>
      <c r="BN87" s="59"/>
      <c r="BO87" s="94"/>
      <c r="BP87" s="59"/>
      <c r="BQ87" s="66"/>
      <c r="BR87" s="59"/>
      <c r="BS87" s="94"/>
      <c r="BT87" s="59"/>
      <c r="BU87" s="94"/>
      <c r="BV87" s="59"/>
      <c r="BW87" s="66"/>
      <c r="BX87" s="59"/>
      <c r="BY87" s="94"/>
      <c r="BZ87" s="59"/>
      <c r="CA87" s="94"/>
      <c r="CB87" s="59"/>
      <c r="CC87" s="66"/>
      <c r="CD87" s="59"/>
      <c r="CE87" s="94"/>
      <c r="CF87" s="59"/>
      <c r="CG87" s="67"/>
      <c r="CH87" s="41"/>
      <c r="CI87" s="98"/>
      <c r="CJ87" s="41"/>
      <c r="CK87" s="98"/>
      <c r="CL87" s="41"/>
      <c r="CM87" s="98"/>
      <c r="CN87" s="41"/>
      <c r="CO87" s="98"/>
      <c r="CP87" s="41"/>
      <c r="CQ87" s="98"/>
      <c r="CR87" s="41"/>
      <c r="CS87" s="98"/>
      <c r="CT87" s="41"/>
      <c r="CU87" s="98"/>
      <c r="CV87" s="41"/>
      <c r="CW87" s="98"/>
      <c r="CX87" s="41"/>
      <c r="CY87" s="99"/>
      <c r="CZ87" s="41"/>
      <c r="DA87" s="98"/>
      <c r="DB87" s="41"/>
      <c r="DC87" s="98"/>
      <c r="DD87" s="41"/>
      <c r="DE87" s="98"/>
      <c r="DF87" s="41"/>
      <c r="DG87" s="98"/>
      <c r="DH87" s="41"/>
      <c r="DI87" s="98"/>
      <c r="DJ87" s="41"/>
      <c r="DK87" s="98"/>
      <c r="DL87" s="41"/>
      <c r="DM87" s="98"/>
      <c r="DN87" s="41"/>
      <c r="DO87" s="98"/>
      <c r="DP87" s="41"/>
      <c r="DQ87" s="98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</row>
    <row r="88" spans="20:153" ht="14.25">
      <c r="T88" s="33"/>
      <c r="U88" s="50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59"/>
      <c r="BC88" s="91"/>
      <c r="BD88" s="59"/>
      <c r="BE88" s="66"/>
      <c r="BF88" s="59"/>
      <c r="BG88" s="91"/>
      <c r="BH88" s="59"/>
      <c r="BI88" s="94"/>
      <c r="BJ88" s="59"/>
      <c r="BK88" s="66"/>
      <c r="BL88" s="59"/>
      <c r="BM88" s="94"/>
      <c r="BN88" s="59"/>
      <c r="BO88" s="94"/>
      <c r="BP88" s="59"/>
      <c r="BQ88" s="66"/>
      <c r="BR88" s="59"/>
      <c r="BS88" s="94"/>
      <c r="BT88" s="59"/>
      <c r="BU88" s="94"/>
      <c r="BV88" s="59"/>
      <c r="BW88" s="66"/>
      <c r="BX88" s="59"/>
      <c r="BY88" s="94"/>
      <c r="BZ88" s="59"/>
      <c r="CA88" s="94"/>
      <c r="CB88" s="59"/>
      <c r="CC88" s="66"/>
      <c r="CD88" s="59"/>
      <c r="CE88" s="94"/>
      <c r="CF88" s="59"/>
      <c r="CG88" s="67"/>
      <c r="CH88" s="100"/>
      <c r="CI88" s="98"/>
      <c r="CJ88" s="100"/>
      <c r="CK88" s="98"/>
      <c r="CL88" s="100"/>
      <c r="CM88" s="98"/>
      <c r="CN88" s="100"/>
      <c r="CO88" s="98"/>
      <c r="CP88" s="100"/>
      <c r="CQ88" s="98"/>
      <c r="CR88" s="100"/>
      <c r="CS88" s="98"/>
      <c r="CT88" s="100"/>
      <c r="CU88" s="98"/>
      <c r="CV88" s="100"/>
      <c r="CW88" s="98"/>
      <c r="CX88" s="100"/>
      <c r="CY88" s="99"/>
      <c r="CZ88" s="100"/>
      <c r="DA88" s="98"/>
      <c r="DB88" s="100"/>
      <c r="DC88" s="98"/>
      <c r="DD88" s="100"/>
      <c r="DE88" s="98"/>
      <c r="DF88" s="100"/>
      <c r="DG88" s="98"/>
      <c r="DH88" s="100"/>
      <c r="DI88" s="98"/>
      <c r="DJ88" s="100"/>
      <c r="DK88" s="98"/>
      <c r="DL88" s="100"/>
      <c r="DM88" s="98"/>
      <c r="DN88" s="100"/>
      <c r="DO88" s="98"/>
      <c r="DP88" s="100"/>
      <c r="DQ88" s="98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</row>
    <row r="89" spans="20:153" ht="14.25">
      <c r="T89" s="33"/>
      <c r="U89" s="50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59"/>
      <c r="BC89" s="91"/>
      <c r="BD89" s="59"/>
      <c r="BE89" s="66"/>
      <c r="BF89" s="59"/>
      <c r="BG89" s="91"/>
      <c r="BH89" s="59"/>
      <c r="BI89" s="94"/>
      <c r="BJ89" s="59"/>
      <c r="BK89" s="66"/>
      <c r="BL89" s="59"/>
      <c r="BM89" s="94"/>
      <c r="BN89" s="59"/>
      <c r="BO89" s="94"/>
      <c r="BP89" s="59"/>
      <c r="BQ89" s="66"/>
      <c r="BR89" s="59"/>
      <c r="BS89" s="94"/>
      <c r="BT89" s="59"/>
      <c r="BU89" s="94"/>
      <c r="BV89" s="59"/>
      <c r="BW89" s="66"/>
      <c r="BX89" s="59"/>
      <c r="BY89" s="94"/>
      <c r="BZ89" s="59"/>
      <c r="CA89" s="94"/>
      <c r="CB89" s="59"/>
      <c r="CC89" s="66"/>
      <c r="CD89" s="59"/>
      <c r="CE89" s="94"/>
      <c r="CF89" s="59"/>
      <c r="CG89" s="67"/>
      <c r="CH89" s="41"/>
      <c r="CI89" s="98"/>
      <c r="CJ89" s="41"/>
      <c r="CK89" s="98"/>
      <c r="CL89" s="41"/>
      <c r="CM89" s="98"/>
      <c r="CN89" s="41"/>
      <c r="CO89" s="98"/>
      <c r="CP89" s="41"/>
      <c r="CQ89" s="98"/>
      <c r="CR89" s="41"/>
      <c r="CS89" s="98"/>
      <c r="CT89" s="41"/>
      <c r="CU89" s="98"/>
      <c r="CV89" s="41"/>
      <c r="CW89" s="98"/>
      <c r="CX89" s="41"/>
      <c r="CY89" s="99"/>
      <c r="CZ89" s="41"/>
      <c r="DA89" s="98"/>
      <c r="DB89" s="41"/>
      <c r="DC89" s="98"/>
      <c r="DD89" s="41"/>
      <c r="DE89" s="98"/>
      <c r="DF89" s="41"/>
      <c r="DG89" s="98"/>
      <c r="DH89" s="41"/>
      <c r="DI89" s="98"/>
      <c r="DJ89" s="41"/>
      <c r="DK89" s="98"/>
      <c r="DL89" s="41"/>
      <c r="DM89" s="98"/>
      <c r="DN89" s="41"/>
      <c r="DO89" s="98"/>
      <c r="DP89" s="41"/>
      <c r="DQ89" s="98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</row>
    <row r="90" spans="20:153" ht="14.25">
      <c r="T90" s="33"/>
      <c r="U90" s="50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59"/>
      <c r="BC90" s="91"/>
      <c r="BD90" s="59"/>
      <c r="BE90" s="66"/>
      <c r="BF90" s="59"/>
      <c r="BG90" s="91"/>
      <c r="BH90" s="59"/>
      <c r="BI90" s="94"/>
      <c r="BJ90" s="59"/>
      <c r="BK90" s="66"/>
      <c r="BL90" s="59"/>
      <c r="BM90" s="94"/>
      <c r="BN90" s="59"/>
      <c r="BO90" s="94"/>
      <c r="BP90" s="59"/>
      <c r="BQ90" s="66"/>
      <c r="BR90" s="59"/>
      <c r="BS90" s="94"/>
      <c r="BT90" s="59"/>
      <c r="BU90" s="94"/>
      <c r="BV90" s="59"/>
      <c r="BW90" s="66"/>
      <c r="BX90" s="59"/>
      <c r="BY90" s="94"/>
      <c r="BZ90" s="59"/>
      <c r="CA90" s="94"/>
      <c r="CB90" s="59"/>
      <c r="CC90" s="66"/>
      <c r="CD90" s="59"/>
      <c r="CE90" s="94"/>
      <c r="CF90" s="59"/>
      <c r="CG90" s="67"/>
      <c r="CH90" s="41"/>
      <c r="CI90" s="98"/>
      <c r="CJ90" s="41"/>
      <c r="CK90" s="98"/>
      <c r="CL90" s="41"/>
      <c r="CM90" s="98"/>
      <c r="CN90" s="41"/>
      <c r="CO90" s="98"/>
      <c r="CP90" s="41"/>
      <c r="CQ90" s="98"/>
      <c r="CR90" s="41"/>
      <c r="CS90" s="98"/>
      <c r="CT90" s="41"/>
      <c r="CU90" s="98"/>
      <c r="CV90" s="41"/>
      <c r="CW90" s="98"/>
      <c r="CX90" s="41"/>
      <c r="CY90" s="99"/>
      <c r="CZ90" s="41"/>
      <c r="DA90" s="98"/>
      <c r="DB90" s="41"/>
      <c r="DC90" s="98"/>
      <c r="DD90" s="41"/>
      <c r="DE90" s="98"/>
      <c r="DF90" s="41"/>
      <c r="DG90" s="98"/>
      <c r="DH90" s="41"/>
      <c r="DI90" s="98"/>
      <c r="DJ90" s="41"/>
      <c r="DK90" s="98"/>
      <c r="DL90" s="41"/>
      <c r="DM90" s="98"/>
      <c r="DN90" s="41"/>
      <c r="DO90" s="98"/>
      <c r="DP90" s="41"/>
      <c r="DQ90" s="98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</row>
    <row r="91" spans="20:153" ht="14.25">
      <c r="T91" s="33"/>
      <c r="U91" s="50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59"/>
      <c r="BC91" s="91"/>
      <c r="BD91" s="59"/>
      <c r="BE91" s="66"/>
      <c r="BF91" s="59"/>
      <c r="BG91" s="91"/>
      <c r="BH91" s="59"/>
      <c r="BI91" s="94"/>
      <c r="BJ91" s="59"/>
      <c r="BK91" s="66"/>
      <c r="BL91" s="59"/>
      <c r="BM91" s="94"/>
      <c r="BN91" s="59"/>
      <c r="BO91" s="94"/>
      <c r="BP91" s="59"/>
      <c r="BQ91" s="66"/>
      <c r="BR91" s="59"/>
      <c r="BS91" s="94"/>
      <c r="BT91" s="59"/>
      <c r="BU91" s="94"/>
      <c r="BV91" s="59"/>
      <c r="BW91" s="66"/>
      <c r="BX91" s="59"/>
      <c r="BY91" s="94"/>
      <c r="BZ91" s="59"/>
      <c r="CA91" s="94"/>
      <c r="CB91" s="59"/>
      <c r="CC91" s="66"/>
      <c r="CD91" s="59"/>
      <c r="CE91" s="94"/>
      <c r="CF91" s="59"/>
      <c r="CG91" s="67"/>
      <c r="CH91" s="100"/>
      <c r="CI91" s="98"/>
      <c r="CJ91" s="100"/>
      <c r="CK91" s="98"/>
      <c r="CL91" s="100"/>
      <c r="CM91" s="98"/>
      <c r="CN91" s="100"/>
      <c r="CO91" s="98"/>
      <c r="CP91" s="100"/>
      <c r="CQ91" s="98"/>
      <c r="CR91" s="100"/>
      <c r="CS91" s="98"/>
      <c r="CT91" s="100"/>
      <c r="CU91" s="98"/>
      <c r="CV91" s="100"/>
      <c r="CW91" s="98"/>
      <c r="CX91" s="100"/>
      <c r="CY91" s="99"/>
      <c r="CZ91" s="100"/>
      <c r="DA91" s="98"/>
      <c r="DB91" s="100"/>
      <c r="DC91" s="98"/>
      <c r="DD91" s="100"/>
      <c r="DE91" s="98"/>
      <c r="DF91" s="100"/>
      <c r="DG91" s="98"/>
      <c r="DH91" s="100"/>
      <c r="DI91" s="98"/>
      <c r="DJ91" s="100"/>
      <c r="DK91" s="98"/>
      <c r="DL91" s="100"/>
      <c r="DM91" s="98"/>
      <c r="DN91" s="100"/>
      <c r="DO91" s="98"/>
      <c r="DP91" s="100"/>
      <c r="DQ91" s="98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</row>
    <row r="92" spans="20:153" ht="14.25">
      <c r="T92" s="33"/>
      <c r="U92" s="50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59"/>
      <c r="BC92" s="91"/>
      <c r="BD92" s="59"/>
      <c r="BE92" s="66"/>
      <c r="BF92" s="59"/>
      <c r="BG92" s="91"/>
      <c r="BH92" s="59"/>
      <c r="BI92" s="94"/>
      <c r="BJ92" s="59"/>
      <c r="BK92" s="66"/>
      <c r="BL92" s="59"/>
      <c r="BM92" s="94"/>
      <c r="BN92" s="59"/>
      <c r="BO92" s="94"/>
      <c r="BP92" s="59"/>
      <c r="BQ92" s="66"/>
      <c r="BR92" s="59"/>
      <c r="BS92" s="94"/>
      <c r="BT92" s="59"/>
      <c r="BU92" s="94"/>
      <c r="BV92" s="59"/>
      <c r="BW92" s="66"/>
      <c r="BX92" s="59"/>
      <c r="BY92" s="94"/>
      <c r="BZ92" s="59"/>
      <c r="CA92" s="94"/>
      <c r="CB92" s="59"/>
      <c r="CC92" s="66"/>
      <c r="CD92" s="59"/>
      <c r="CE92" s="94"/>
      <c r="CF92" s="59"/>
      <c r="CG92" s="67"/>
      <c r="CH92" s="41"/>
      <c r="CI92" s="98"/>
      <c r="CJ92" s="41"/>
      <c r="CK92" s="98"/>
      <c r="CL92" s="41"/>
      <c r="CM92" s="98"/>
      <c r="CN92" s="41"/>
      <c r="CO92" s="98"/>
      <c r="CP92" s="41"/>
      <c r="CQ92" s="98"/>
      <c r="CR92" s="41"/>
      <c r="CS92" s="98"/>
      <c r="CT92" s="41"/>
      <c r="CU92" s="98"/>
      <c r="CV92" s="41"/>
      <c r="CW92" s="98"/>
      <c r="CX92" s="41"/>
      <c r="CY92" s="98"/>
      <c r="CZ92" s="41"/>
      <c r="DA92" s="98"/>
      <c r="DB92" s="41"/>
      <c r="DC92" s="98"/>
      <c r="DD92" s="41"/>
      <c r="DE92" s="98"/>
      <c r="DF92" s="41"/>
      <c r="DG92" s="98"/>
      <c r="DH92" s="41"/>
      <c r="DI92" s="98"/>
      <c r="DJ92" s="41"/>
      <c r="DK92" s="98"/>
      <c r="DL92" s="41"/>
      <c r="DM92" s="98"/>
      <c r="DN92" s="41"/>
      <c r="DO92" s="98"/>
      <c r="DP92" s="41"/>
      <c r="DQ92" s="98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</row>
    <row r="93" spans="20:153" ht="14.25">
      <c r="T93" s="33"/>
      <c r="U93" s="50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59"/>
      <c r="BC93" s="91"/>
      <c r="BD93" s="59"/>
      <c r="BE93" s="66"/>
      <c r="BF93" s="59"/>
      <c r="BG93" s="91"/>
      <c r="BH93" s="59"/>
      <c r="BI93" s="94"/>
      <c r="BJ93" s="59"/>
      <c r="BK93" s="66"/>
      <c r="BL93" s="59"/>
      <c r="BM93" s="94"/>
      <c r="BN93" s="59"/>
      <c r="BO93" s="94"/>
      <c r="BP93" s="59"/>
      <c r="BQ93" s="66"/>
      <c r="BR93" s="59"/>
      <c r="BS93" s="94"/>
      <c r="BT93" s="59"/>
      <c r="BU93" s="94"/>
      <c r="BV93" s="59"/>
      <c r="BW93" s="66"/>
      <c r="BX93" s="59"/>
      <c r="BY93" s="94"/>
      <c r="BZ93" s="59"/>
      <c r="CA93" s="94"/>
      <c r="CB93" s="59"/>
      <c r="CC93" s="66"/>
      <c r="CD93" s="59"/>
      <c r="CE93" s="94"/>
      <c r="CF93" s="59"/>
      <c r="CG93" s="67"/>
      <c r="CH93" s="41"/>
      <c r="CI93" s="98"/>
      <c r="CJ93" s="41"/>
      <c r="CK93" s="98"/>
      <c r="CL93" s="41"/>
      <c r="CM93" s="98"/>
      <c r="CN93" s="41"/>
      <c r="CO93" s="98"/>
      <c r="CP93" s="41"/>
      <c r="CQ93" s="98"/>
      <c r="CR93" s="41"/>
      <c r="CS93" s="98"/>
      <c r="CT93" s="41"/>
      <c r="CU93" s="98"/>
      <c r="CV93" s="41"/>
      <c r="CW93" s="98"/>
      <c r="CX93" s="41"/>
      <c r="CY93" s="98"/>
      <c r="CZ93" s="41"/>
      <c r="DA93" s="98"/>
      <c r="DB93" s="41"/>
      <c r="DC93" s="98"/>
      <c r="DD93" s="41"/>
      <c r="DE93" s="98"/>
      <c r="DF93" s="41"/>
      <c r="DG93" s="98"/>
      <c r="DH93" s="41"/>
      <c r="DI93" s="98"/>
      <c r="DJ93" s="41"/>
      <c r="DK93" s="98"/>
      <c r="DL93" s="41"/>
      <c r="DM93" s="98"/>
      <c r="DN93" s="41"/>
      <c r="DO93" s="98"/>
      <c r="DP93" s="41"/>
      <c r="DQ93" s="98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</row>
    <row r="94" spans="20:153" ht="14.25">
      <c r="T94" s="33"/>
      <c r="U94" s="50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59"/>
      <c r="BC94" s="91"/>
      <c r="BD94" s="59"/>
      <c r="BE94" s="66"/>
      <c r="BF94" s="59"/>
      <c r="BG94" s="91"/>
      <c r="BH94" s="59"/>
      <c r="BI94" s="94"/>
      <c r="BJ94" s="59"/>
      <c r="BK94" s="66"/>
      <c r="BL94" s="59"/>
      <c r="BM94" s="94"/>
      <c r="BN94" s="59"/>
      <c r="BO94" s="94"/>
      <c r="BP94" s="59"/>
      <c r="BQ94" s="66"/>
      <c r="BR94" s="59"/>
      <c r="BS94" s="94"/>
      <c r="BT94" s="59"/>
      <c r="BU94" s="94"/>
      <c r="BV94" s="59"/>
      <c r="BW94" s="66"/>
      <c r="BX94" s="59"/>
      <c r="BY94" s="94"/>
      <c r="BZ94" s="59"/>
      <c r="CA94" s="94"/>
      <c r="CB94" s="59"/>
      <c r="CC94" s="66"/>
      <c r="CD94" s="59"/>
      <c r="CE94" s="94"/>
      <c r="CF94" s="59"/>
      <c r="CG94" s="67"/>
      <c r="CH94" s="100"/>
      <c r="CI94" s="98"/>
      <c r="CJ94" s="100"/>
      <c r="CK94" s="98"/>
      <c r="CL94" s="100"/>
      <c r="CM94" s="98"/>
      <c r="CN94" s="100"/>
      <c r="CO94" s="98"/>
      <c r="CP94" s="100"/>
      <c r="CQ94" s="98"/>
      <c r="CR94" s="100"/>
      <c r="CS94" s="98"/>
      <c r="CT94" s="100"/>
      <c r="CU94" s="98"/>
      <c r="CV94" s="100"/>
      <c r="CW94" s="98"/>
      <c r="CX94" s="100"/>
      <c r="CY94" s="98"/>
      <c r="CZ94" s="100"/>
      <c r="DA94" s="98"/>
      <c r="DB94" s="100"/>
      <c r="DC94" s="98"/>
      <c r="DD94" s="100"/>
      <c r="DE94" s="98"/>
      <c r="DF94" s="100"/>
      <c r="DG94" s="98"/>
      <c r="DH94" s="100"/>
      <c r="DI94" s="98"/>
      <c r="DJ94" s="100"/>
      <c r="DK94" s="98"/>
      <c r="DL94" s="100"/>
      <c r="DM94" s="98"/>
      <c r="DN94" s="100"/>
      <c r="DO94" s="98"/>
      <c r="DP94" s="100"/>
      <c r="DQ94" s="98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</row>
    <row r="95" spans="20:153" ht="14.25">
      <c r="T95" s="33"/>
      <c r="U95" s="50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59"/>
      <c r="BC95" s="91"/>
      <c r="BD95" s="59"/>
      <c r="BE95" s="66"/>
      <c r="BF95" s="59"/>
      <c r="BG95" s="91"/>
      <c r="BH95" s="59"/>
      <c r="BI95" s="94"/>
      <c r="BJ95" s="59"/>
      <c r="BK95" s="66"/>
      <c r="BL95" s="59"/>
      <c r="BM95" s="94"/>
      <c r="BN95" s="59"/>
      <c r="BO95" s="94"/>
      <c r="BP95" s="59"/>
      <c r="BQ95" s="66"/>
      <c r="BR95" s="59"/>
      <c r="BS95" s="94"/>
      <c r="BT95" s="59"/>
      <c r="BU95" s="94"/>
      <c r="BV95" s="59"/>
      <c r="BW95" s="66"/>
      <c r="BX95" s="59"/>
      <c r="BY95" s="94"/>
      <c r="BZ95" s="59"/>
      <c r="CA95" s="94"/>
      <c r="CB95" s="59"/>
      <c r="CC95" s="66"/>
      <c r="CD95" s="59"/>
      <c r="CE95" s="94"/>
      <c r="CF95" s="59"/>
      <c r="CG95" s="67"/>
      <c r="CH95" s="41"/>
      <c r="CI95" s="98"/>
      <c r="CJ95" s="41"/>
      <c r="CK95" s="98"/>
      <c r="CL95" s="41"/>
      <c r="CM95" s="98"/>
      <c r="CN95" s="41"/>
      <c r="CO95" s="98"/>
      <c r="CP95" s="41"/>
      <c r="CQ95" s="98"/>
      <c r="CR95" s="41"/>
      <c r="CS95" s="98"/>
      <c r="CT95" s="41"/>
      <c r="CU95" s="98"/>
      <c r="CV95" s="41"/>
      <c r="CW95" s="98"/>
      <c r="CX95" s="41"/>
      <c r="CY95" s="98"/>
      <c r="CZ95" s="41"/>
      <c r="DA95" s="98"/>
      <c r="DB95" s="41"/>
      <c r="DC95" s="98"/>
      <c r="DD95" s="41"/>
      <c r="DE95" s="98"/>
      <c r="DF95" s="41"/>
      <c r="DG95" s="98"/>
      <c r="DH95" s="41"/>
      <c r="DI95" s="98"/>
      <c r="DJ95" s="41"/>
      <c r="DK95" s="98"/>
      <c r="DL95" s="41"/>
      <c r="DM95" s="98"/>
      <c r="DN95" s="41"/>
      <c r="DO95" s="98"/>
      <c r="DP95" s="41"/>
      <c r="DQ95" s="98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</row>
    <row r="96" spans="20:153" ht="14.25">
      <c r="T96" s="33"/>
      <c r="U96" s="50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59"/>
      <c r="BC96" s="91"/>
      <c r="BD96" s="59"/>
      <c r="BE96" s="66"/>
      <c r="BF96" s="59"/>
      <c r="BG96" s="91"/>
      <c r="BH96" s="59"/>
      <c r="BI96" s="94"/>
      <c r="BJ96" s="59"/>
      <c r="BK96" s="66"/>
      <c r="BL96" s="59"/>
      <c r="BM96" s="94"/>
      <c r="BN96" s="59"/>
      <c r="BO96" s="94"/>
      <c r="BP96" s="59"/>
      <c r="BQ96" s="66"/>
      <c r="BR96" s="59"/>
      <c r="BS96" s="94"/>
      <c r="BT96" s="59"/>
      <c r="BU96" s="94"/>
      <c r="BV96" s="59"/>
      <c r="BW96" s="66"/>
      <c r="BX96" s="59"/>
      <c r="BY96" s="94"/>
      <c r="BZ96" s="59"/>
      <c r="CA96" s="94"/>
      <c r="CB96" s="59"/>
      <c r="CC96" s="66"/>
      <c r="CD96" s="59"/>
      <c r="CE96" s="94"/>
      <c r="CF96" s="59"/>
      <c r="CG96" s="67"/>
      <c r="CH96" s="41"/>
      <c r="CI96" s="98"/>
      <c r="CJ96" s="41"/>
      <c r="CK96" s="98"/>
      <c r="CL96" s="41"/>
      <c r="CM96" s="98"/>
      <c r="CN96" s="41"/>
      <c r="CO96" s="98"/>
      <c r="CP96" s="41"/>
      <c r="CQ96" s="98"/>
      <c r="CR96" s="41"/>
      <c r="CS96" s="98"/>
      <c r="CT96" s="41"/>
      <c r="CU96" s="98"/>
      <c r="CV96" s="41"/>
      <c r="CW96" s="98"/>
      <c r="CX96" s="41"/>
      <c r="CY96" s="98"/>
      <c r="CZ96" s="41"/>
      <c r="DA96" s="98"/>
      <c r="DB96" s="41"/>
      <c r="DC96" s="98"/>
      <c r="DD96" s="41"/>
      <c r="DE96" s="98"/>
      <c r="DF96" s="41"/>
      <c r="DG96" s="98"/>
      <c r="DH96" s="41"/>
      <c r="DI96" s="98"/>
      <c r="DJ96" s="41"/>
      <c r="DK96" s="98"/>
      <c r="DL96" s="41"/>
      <c r="DM96" s="98"/>
      <c r="DN96" s="41"/>
      <c r="DO96" s="98"/>
      <c r="DP96" s="41"/>
      <c r="DQ96" s="98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</row>
    <row r="97" spans="20:153" ht="14.25">
      <c r="T97" s="33"/>
      <c r="U97" s="50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59"/>
      <c r="BC97" s="91"/>
      <c r="BD97" s="59"/>
      <c r="BE97" s="66"/>
      <c r="BF97" s="59"/>
      <c r="BG97" s="91"/>
      <c r="BH97" s="59"/>
      <c r="BI97" s="94"/>
      <c r="BJ97" s="59"/>
      <c r="BK97" s="66"/>
      <c r="BL97" s="59"/>
      <c r="BM97" s="94"/>
      <c r="BN97" s="59"/>
      <c r="BO97" s="94"/>
      <c r="BP97" s="59"/>
      <c r="BQ97" s="66"/>
      <c r="BR97" s="59"/>
      <c r="BS97" s="94"/>
      <c r="BT97" s="59"/>
      <c r="BU97" s="94"/>
      <c r="BV97" s="59"/>
      <c r="BW97" s="66"/>
      <c r="BX97" s="59"/>
      <c r="BY97" s="94"/>
      <c r="BZ97" s="59"/>
      <c r="CA97" s="94"/>
      <c r="CB97" s="59"/>
      <c r="CC97" s="66"/>
      <c r="CD97" s="59"/>
      <c r="CE97" s="94"/>
      <c r="CF97" s="59"/>
      <c r="CG97" s="67"/>
      <c r="CH97" s="100"/>
      <c r="CI97" s="98"/>
      <c r="CJ97" s="100"/>
      <c r="CK97" s="98"/>
      <c r="CL97" s="100"/>
      <c r="CM97" s="98"/>
      <c r="CN97" s="100"/>
      <c r="CO97" s="98"/>
      <c r="CP97" s="100"/>
      <c r="CQ97" s="98"/>
      <c r="CR97" s="100"/>
      <c r="CS97" s="98"/>
      <c r="CT97" s="100"/>
      <c r="CU97" s="98"/>
      <c r="CV97" s="100"/>
      <c r="CW97" s="98"/>
      <c r="CX97" s="100"/>
      <c r="CY97" s="98"/>
      <c r="CZ97" s="100"/>
      <c r="DA97" s="98"/>
      <c r="DB97" s="100"/>
      <c r="DC97" s="98"/>
      <c r="DD97" s="100"/>
      <c r="DE97" s="98"/>
      <c r="DF97" s="100"/>
      <c r="DG97" s="98"/>
      <c r="DH97" s="100"/>
      <c r="DI97" s="98"/>
      <c r="DJ97" s="100"/>
      <c r="DK97" s="98"/>
      <c r="DL97" s="100"/>
      <c r="DM97" s="98"/>
      <c r="DN97" s="100"/>
      <c r="DO97" s="98"/>
      <c r="DP97" s="100"/>
      <c r="DQ97" s="98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</row>
    <row r="98" spans="20:153" ht="14.25">
      <c r="T98" s="33"/>
      <c r="U98" s="50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59"/>
      <c r="BC98" s="91"/>
      <c r="BD98" s="59"/>
      <c r="BE98" s="66"/>
      <c r="BF98" s="59"/>
      <c r="BG98" s="91"/>
      <c r="BH98" s="59"/>
      <c r="BI98" s="94"/>
      <c r="BJ98" s="59"/>
      <c r="BK98" s="66"/>
      <c r="BL98" s="59"/>
      <c r="BM98" s="94"/>
      <c r="BN98" s="59"/>
      <c r="BO98" s="94"/>
      <c r="BP98" s="59"/>
      <c r="BQ98" s="66"/>
      <c r="BR98" s="59"/>
      <c r="BS98" s="94"/>
      <c r="BT98" s="59"/>
      <c r="BU98" s="94"/>
      <c r="BV98" s="59"/>
      <c r="BW98" s="66"/>
      <c r="BX98" s="59"/>
      <c r="BY98" s="94"/>
      <c r="BZ98" s="59"/>
      <c r="CA98" s="94"/>
      <c r="CB98" s="59"/>
      <c r="CC98" s="66"/>
      <c r="CD98" s="59"/>
      <c r="CE98" s="94"/>
      <c r="CF98" s="59"/>
      <c r="CG98" s="67"/>
      <c r="CH98" s="41"/>
      <c r="CI98" s="98"/>
      <c r="CJ98" s="41"/>
      <c r="CK98" s="98"/>
      <c r="CL98" s="41"/>
      <c r="CM98" s="98"/>
      <c r="CN98" s="41"/>
      <c r="CO98" s="98"/>
      <c r="CP98" s="41"/>
      <c r="CQ98" s="98"/>
      <c r="CR98" s="41"/>
      <c r="CS98" s="98"/>
      <c r="CT98" s="41"/>
      <c r="CU98" s="98"/>
      <c r="CV98" s="41"/>
      <c r="CW98" s="98"/>
      <c r="CX98" s="41"/>
      <c r="CY98" s="98"/>
      <c r="CZ98" s="41"/>
      <c r="DA98" s="98"/>
      <c r="DB98" s="41"/>
      <c r="DC98" s="98"/>
      <c r="DD98" s="41"/>
      <c r="DE98" s="98"/>
      <c r="DF98" s="41"/>
      <c r="DG98" s="98"/>
      <c r="DH98" s="41"/>
      <c r="DI98" s="98"/>
      <c r="DJ98" s="41"/>
      <c r="DK98" s="98"/>
      <c r="DL98" s="41"/>
      <c r="DM98" s="98"/>
      <c r="DN98" s="41"/>
      <c r="DO98" s="98"/>
      <c r="DP98" s="41"/>
      <c r="DQ98" s="98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</row>
    <row r="99" spans="20:153" ht="14.25">
      <c r="T99" s="33"/>
      <c r="U99" s="50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59"/>
      <c r="BC99" s="91"/>
      <c r="BD99" s="59"/>
      <c r="BE99" s="66"/>
      <c r="BF99" s="59"/>
      <c r="BG99" s="91"/>
      <c r="BH99" s="59"/>
      <c r="BI99" s="94"/>
      <c r="BJ99" s="59"/>
      <c r="BK99" s="66"/>
      <c r="BL99" s="59"/>
      <c r="BM99" s="94"/>
      <c r="BN99" s="59"/>
      <c r="BO99" s="94"/>
      <c r="BP99" s="59"/>
      <c r="BQ99" s="66"/>
      <c r="BR99" s="59"/>
      <c r="BS99" s="94"/>
      <c r="BT99" s="59"/>
      <c r="BU99" s="94"/>
      <c r="BV99" s="59"/>
      <c r="BW99" s="66"/>
      <c r="BX99" s="59"/>
      <c r="BY99" s="94"/>
      <c r="BZ99" s="59"/>
      <c r="CA99" s="94"/>
      <c r="CB99" s="59"/>
      <c r="CC99" s="66"/>
      <c r="CD99" s="59"/>
      <c r="CE99" s="94"/>
      <c r="CF99" s="59"/>
      <c r="CG99" s="67"/>
      <c r="CH99" s="41"/>
      <c r="CI99" s="98"/>
      <c r="CJ99" s="41"/>
      <c r="CK99" s="98"/>
      <c r="CL99" s="41"/>
      <c r="CM99" s="98"/>
      <c r="CN99" s="41"/>
      <c r="CO99" s="98"/>
      <c r="CP99" s="41"/>
      <c r="CQ99" s="98"/>
      <c r="CR99" s="41"/>
      <c r="CS99" s="98"/>
      <c r="CT99" s="41"/>
      <c r="CU99" s="98"/>
      <c r="CV99" s="41"/>
      <c r="CW99" s="98"/>
      <c r="CX99" s="41"/>
      <c r="CY99" s="98"/>
      <c r="CZ99" s="41"/>
      <c r="DA99" s="98"/>
      <c r="DB99" s="41"/>
      <c r="DC99" s="98"/>
      <c r="DD99" s="41"/>
      <c r="DE99" s="98"/>
      <c r="DF99" s="41"/>
      <c r="DG99" s="98"/>
      <c r="DH99" s="41"/>
      <c r="DI99" s="98"/>
      <c r="DJ99" s="41"/>
      <c r="DK99" s="98"/>
      <c r="DL99" s="41"/>
      <c r="DM99" s="98"/>
      <c r="DN99" s="41"/>
      <c r="DO99" s="98"/>
      <c r="DP99" s="41"/>
      <c r="DQ99" s="98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</row>
    <row r="100" spans="20:153" ht="14.25">
      <c r="T100" s="33"/>
      <c r="U100" s="50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59"/>
      <c r="BC100" s="91"/>
      <c r="BD100" s="59"/>
      <c r="BE100" s="66"/>
      <c r="BF100" s="59"/>
      <c r="BG100" s="91"/>
      <c r="BH100" s="59"/>
      <c r="BI100" s="94"/>
      <c r="BJ100" s="59"/>
      <c r="BK100" s="66"/>
      <c r="BL100" s="59"/>
      <c r="BM100" s="94"/>
      <c r="BN100" s="59"/>
      <c r="BO100" s="94"/>
      <c r="BP100" s="59"/>
      <c r="BQ100" s="66"/>
      <c r="BR100" s="59"/>
      <c r="BS100" s="94"/>
      <c r="BT100" s="59"/>
      <c r="BU100" s="94"/>
      <c r="BV100" s="59"/>
      <c r="BW100" s="66"/>
      <c r="BX100" s="59"/>
      <c r="BY100" s="94"/>
      <c r="BZ100" s="59"/>
      <c r="CA100" s="94"/>
      <c r="CB100" s="59"/>
      <c r="CC100" s="66"/>
      <c r="CD100" s="59"/>
      <c r="CE100" s="94"/>
      <c r="CF100" s="59"/>
      <c r="CG100" s="67"/>
      <c r="CH100" s="100"/>
      <c r="CI100" s="98"/>
      <c r="CJ100" s="100"/>
      <c r="CK100" s="98"/>
      <c r="CL100" s="100"/>
      <c r="CM100" s="98"/>
      <c r="CN100" s="100"/>
      <c r="CO100" s="98"/>
      <c r="CP100" s="100"/>
      <c r="CQ100" s="98"/>
      <c r="CR100" s="100"/>
      <c r="CS100" s="98"/>
      <c r="CT100" s="100"/>
      <c r="CU100" s="98"/>
      <c r="CV100" s="100"/>
      <c r="CW100" s="98"/>
      <c r="CX100" s="100"/>
      <c r="CY100" s="98"/>
      <c r="CZ100" s="100"/>
      <c r="DA100" s="98"/>
      <c r="DB100" s="100"/>
      <c r="DC100" s="98"/>
      <c r="DD100" s="100"/>
      <c r="DE100" s="98"/>
      <c r="DF100" s="100"/>
      <c r="DG100" s="98"/>
      <c r="DH100" s="100"/>
      <c r="DI100" s="98"/>
      <c r="DJ100" s="100"/>
      <c r="DK100" s="98"/>
      <c r="DL100" s="100"/>
      <c r="DM100" s="98"/>
      <c r="DN100" s="100"/>
      <c r="DO100" s="98"/>
      <c r="DP100" s="100"/>
      <c r="DQ100" s="98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</row>
    <row r="101" spans="20:153" ht="14.25">
      <c r="T101" s="33"/>
      <c r="U101" s="50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59"/>
      <c r="BC101" s="91"/>
      <c r="BD101" s="59"/>
      <c r="BE101" s="66"/>
      <c r="BF101" s="59"/>
      <c r="BG101" s="91"/>
      <c r="BH101" s="59"/>
      <c r="BI101" s="94"/>
      <c r="BJ101" s="59"/>
      <c r="BK101" s="66"/>
      <c r="BL101" s="59"/>
      <c r="BM101" s="94"/>
      <c r="BN101" s="59"/>
      <c r="BO101" s="94"/>
      <c r="BP101" s="59"/>
      <c r="BQ101" s="66"/>
      <c r="BR101" s="59"/>
      <c r="BS101" s="94"/>
      <c r="BT101" s="59"/>
      <c r="BU101" s="94"/>
      <c r="BV101" s="59"/>
      <c r="BW101" s="66"/>
      <c r="BX101" s="59"/>
      <c r="BY101" s="94"/>
      <c r="BZ101" s="59"/>
      <c r="CA101" s="94"/>
      <c r="CB101" s="59"/>
      <c r="CC101" s="66"/>
      <c r="CD101" s="59"/>
      <c r="CE101" s="94"/>
      <c r="CF101" s="59"/>
      <c r="CG101" s="67"/>
      <c r="CH101" s="41"/>
      <c r="CI101" s="98"/>
      <c r="CJ101" s="41"/>
      <c r="CK101" s="98"/>
      <c r="CL101" s="41"/>
      <c r="CM101" s="98"/>
      <c r="CN101" s="41"/>
      <c r="CO101" s="98"/>
      <c r="CP101" s="41"/>
      <c r="CQ101" s="98"/>
      <c r="CR101" s="41"/>
      <c r="CS101" s="98"/>
      <c r="CT101" s="41"/>
      <c r="CU101" s="98"/>
      <c r="CV101" s="41"/>
      <c r="CW101" s="98"/>
      <c r="CX101" s="41"/>
      <c r="CY101" s="98"/>
      <c r="CZ101" s="41"/>
      <c r="DA101" s="98"/>
      <c r="DB101" s="41"/>
      <c r="DC101" s="98"/>
      <c r="DD101" s="41"/>
      <c r="DE101" s="98"/>
      <c r="DF101" s="41"/>
      <c r="DG101" s="98"/>
      <c r="DH101" s="41"/>
      <c r="DI101" s="98"/>
      <c r="DJ101" s="41"/>
      <c r="DK101" s="98"/>
      <c r="DL101" s="41"/>
      <c r="DM101" s="98"/>
      <c r="DN101" s="41"/>
      <c r="DO101" s="98"/>
      <c r="DP101" s="41"/>
      <c r="DQ101" s="98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</row>
    <row r="102" spans="20:153" ht="14.25">
      <c r="T102" s="33"/>
      <c r="U102" s="50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59"/>
      <c r="BC102" s="91"/>
      <c r="BD102" s="59"/>
      <c r="BE102" s="66"/>
      <c r="BF102" s="59"/>
      <c r="BG102" s="91"/>
      <c r="BH102" s="59"/>
      <c r="BI102" s="94"/>
      <c r="BJ102" s="59"/>
      <c r="BK102" s="66"/>
      <c r="BL102" s="59"/>
      <c r="BM102" s="94"/>
      <c r="BN102" s="59"/>
      <c r="BO102" s="94"/>
      <c r="BP102" s="59"/>
      <c r="BQ102" s="66"/>
      <c r="BR102" s="59"/>
      <c r="BS102" s="94"/>
      <c r="BT102" s="59"/>
      <c r="BU102" s="94"/>
      <c r="BV102" s="59"/>
      <c r="BW102" s="66"/>
      <c r="BX102" s="59"/>
      <c r="BY102" s="94"/>
      <c r="BZ102" s="59"/>
      <c r="CA102" s="94"/>
      <c r="CB102" s="59"/>
      <c r="CC102" s="66"/>
      <c r="CD102" s="59"/>
      <c r="CE102" s="94"/>
      <c r="CF102" s="59"/>
      <c r="CG102" s="67"/>
      <c r="CH102" s="41"/>
      <c r="CI102" s="98"/>
      <c r="CJ102" s="41"/>
      <c r="CK102" s="98"/>
      <c r="CL102" s="41"/>
      <c r="CM102" s="98"/>
      <c r="CN102" s="41"/>
      <c r="CO102" s="98"/>
      <c r="CP102" s="41"/>
      <c r="CQ102" s="98"/>
      <c r="CR102" s="41"/>
      <c r="CS102" s="98"/>
      <c r="CT102" s="41"/>
      <c r="CU102" s="98"/>
      <c r="CV102" s="41"/>
      <c r="CW102" s="98"/>
      <c r="CX102" s="41"/>
      <c r="CY102" s="98"/>
      <c r="CZ102" s="41"/>
      <c r="DA102" s="98"/>
      <c r="DB102" s="41"/>
      <c r="DC102" s="98"/>
      <c r="DD102" s="41"/>
      <c r="DE102" s="98"/>
      <c r="DF102" s="41"/>
      <c r="DG102" s="98"/>
      <c r="DH102" s="41"/>
      <c r="DI102" s="98"/>
      <c r="DJ102" s="41"/>
      <c r="DK102" s="98"/>
      <c r="DL102" s="41"/>
      <c r="DM102" s="98"/>
      <c r="DN102" s="41"/>
      <c r="DO102" s="98"/>
      <c r="DP102" s="41"/>
      <c r="DQ102" s="98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</row>
    <row r="103" spans="20:153" ht="14.25">
      <c r="T103" s="33"/>
      <c r="U103" s="50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59"/>
      <c r="BC103" s="91"/>
      <c r="BD103" s="59"/>
      <c r="BE103" s="66"/>
      <c r="BF103" s="59"/>
      <c r="BG103" s="91"/>
      <c r="BH103" s="59"/>
      <c r="BI103" s="94"/>
      <c r="BJ103" s="59"/>
      <c r="BK103" s="66"/>
      <c r="BL103" s="59"/>
      <c r="BM103" s="94"/>
      <c r="BN103" s="59"/>
      <c r="BO103" s="94"/>
      <c r="BP103" s="59"/>
      <c r="BQ103" s="66"/>
      <c r="BR103" s="59"/>
      <c r="BS103" s="94"/>
      <c r="BT103" s="59"/>
      <c r="BU103" s="94"/>
      <c r="BV103" s="59"/>
      <c r="BW103" s="66"/>
      <c r="BX103" s="59"/>
      <c r="BY103" s="94"/>
      <c r="BZ103" s="59"/>
      <c r="CA103" s="94"/>
      <c r="CB103" s="59"/>
      <c r="CC103" s="66"/>
      <c r="CD103" s="59"/>
      <c r="CE103" s="94"/>
      <c r="CF103" s="59"/>
      <c r="CG103" s="67"/>
      <c r="CH103" s="100"/>
      <c r="CI103" s="98"/>
      <c r="CJ103" s="100"/>
      <c r="CK103" s="98"/>
      <c r="CL103" s="100"/>
      <c r="CM103" s="98"/>
      <c r="CN103" s="100"/>
      <c r="CO103" s="98"/>
      <c r="CP103" s="100"/>
      <c r="CQ103" s="98"/>
      <c r="CR103" s="100"/>
      <c r="CS103" s="98"/>
      <c r="CT103" s="100"/>
      <c r="CU103" s="98"/>
      <c r="CV103" s="100"/>
      <c r="CW103" s="98"/>
      <c r="CX103" s="100"/>
      <c r="CY103" s="98"/>
      <c r="CZ103" s="100"/>
      <c r="DA103" s="98"/>
      <c r="DB103" s="100"/>
      <c r="DC103" s="98"/>
      <c r="DD103" s="100"/>
      <c r="DE103" s="98"/>
      <c r="DF103" s="100"/>
      <c r="DG103" s="98"/>
      <c r="DH103" s="100"/>
      <c r="DI103" s="98"/>
      <c r="DJ103" s="100"/>
      <c r="DK103" s="98"/>
      <c r="DL103" s="100"/>
      <c r="DM103" s="98"/>
      <c r="DN103" s="100"/>
      <c r="DO103" s="98"/>
      <c r="DP103" s="100"/>
      <c r="DQ103" s="98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</row>
    <row r="104" spans="20:153" ht="14.25">
      <c r="T104" s="33"/>
      <c r="U104" s="50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59"/>
      <c r="BC104" s="91"/>
      <c r="BD104" s="59"/>
      <c r="BE104" s="66"/>
      <c r="BF104" s="59"/>
      <c r="BG104" s="91"/>
      <c r="BH104" s="59"/>
      <c r="BI104" s="94"/>
      <c r="BJ104" s="59"/>
      <c r="BK104" s="66"/>
      <c r="BL104" s="59"/>
      <c r="BM104" s="94"/>
      <c r="BN104" s="59"/>
      <c r="BO104" s="94"/>
      <c r="BP104" s="59"/>
      <c r="BQ104" s="66"/>
      <c r="BR104" s="59"/>
      <c r="BS104" s="94"/>
      <c r="BT104" s="59"/>
      <c r="BU104" s="94"/>
      <c r="BV104" s="59"/>
      <c r="BW104" s="66"/>
      <c r="BX104" s="59"/>
      <c r="BY104" s="94"/>
      <c r="BZ104" s="59"/>
      <c r="CA104" s="94"/>
      <c r="CB104" s="59"/>
      <c r="CC104" s="66"/>
      <c r="CD104" s="59"/>
      <c r="CE104" s="94"/>
      <c r="CF104" s="59"/>
      <c r="CG104" s="67"/>
      <c r="CH104" s="41"/>
      <c r="CI104" s="98"/>
      <c r="CJ104" s="41"/>
      <c r="CK104" s="98"/>
      <c r="CL104" s="41"/>
      <c r="CM104" s="98"/>
      <c r="CN104" s="41"/>
      <c r="CO104" s="98"/>
      <c r="CP104" s="41"/>
      <c r="CQ104" s="98"/>
      <c r="CR104" s="41"/>
      <c r="CS104" s="98"/>
      <c r="CT104" s="41"/>
      <c r="CU104" s="98"/>
      <c r="CV104" s="41"/>
      <c r="CW104" s="98"/>
      <c r="CX104" s="41"/>
      <c r="CY104" s="98"/>
      <c r="CZ104" s="41"/>
      <c r="DA104" s="98"/>
      <c r="DB104" s="41"/>
      <c r="DC104" s="98"/>
      <c r="DD104" s="41"/>
      <c r="DE104" s="98"/>
      <c r="DF104" s="41"/>
      <c r="DG104" s="98"/>
      <c r="DH104" s="41"/>
      <c r="DI104" s="98"/>
      <c r="DJ104" s="41"/>
      <c r="DK104" s="98"/>
      <c r="DL104" s="41"/>
      <c r="DM104" s="98"/>
      <c r="DN104" s="41"/>
      <c r="DO104" s="98"/>
      <c r="DP104" s="41"/>
      <c r="DQ104" s="98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</row>
    <row r="105" spans="20:153" ht="14.25">
      <c r="T105" s="33"/>
      <c r="U105" s="50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59"/>
      <c r="BC105" s="91"/>
      <c r="BD105" s="59"/>
      <c r="BE105" s="66"/>
      <c r="BF105" s="59"/>
      <c r="BG105" s="91"/>
      <c r="BH105" s="59"/>
      <c r="BI105" s="94"/>
      <c r="BJ105" s="59"/>
      <c r="BK105" s="66"/>
      <c r="BL105" s="59"/>
      <c r="BM105" s="94"/>
      <c r="BN105" s="59"/>
      <c r="BO105" s="94"/>
      <c r="BP105" s="59"/>
      <c r="BQ105" s="66"/>
      <c r="BR105" s="59"/>
      <c r="BS105" s="94"/>
      <c r="BT105" s="59"/>
      <c r="BU105" s="94"/>
      <c r="BV105" s="59"/>
      <c r="BW105" s="66"/>
      <c r="BX105" s="59"/>
      <c r="BY105" s="94"/>
      <c r="BZ105" s="59"/>
      <c r="CA105" s="94"/>
      <c r="CB105" s="59"/>
      <c r="CC105" s="66"/>
      <c r="CD105" s="59"/>
      <c r="CE105" s="94"/>
      <c r="CF105" s="59"/>
      <c r="CG105" s="67"/>
      <c r="CH105" s="41"/>
      <c r="CI105" s="98"/>
      <c r="CJ105" s="41"/>
      <c r="CK105" s="98"/>
      <c r="CL105" s="41"/>
      <c r="CM105" s="98"/>
      <c r="CN105" s="41"/>
      <c r="CO105" s="98"/>
      <c r="CP105" s="41"/>
      <c r="CQ105" s="98"/>
      <c r="CR105" s="41"/>
      <c r="CS105" s="98"/>
      <c r="CT105" s="41"/>
      <c r="CU105" s="98"/>
      <c r="CV105" s="41"/>
      <c r="CW105" s="98"/>
      <c r="CX105" s="41"/>
      <c r="CY105" s="98"/>
      <c r="CZ105" s="41"/>
      <c r="DA105" s="98"/>
      <c r="DB105" s="41"/>
      <c r="DC105" s="98"/>
      <c r="DD105" s="41"/>
      <c r="DE105" s="98"/>
      <c r="DF105" s="41"/>
      <c r="DG105" s="98"/>
      <c r="DH105" s="41"/>
      <c r="DI105" s="98"/>
      <c r="DJ105" s="41"/>
      <c r="DK105" s="98"/>
      <c r="DL105" s="41"/>
      <c r="DM105" s="98"/>
      <c r="DN105" s="41"/>
      <c r="DO105" s="98"/>
      <c r="DP105" s="41"/>
      <c r="DQ105" s="98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</row>
    <row r="106" spans="20:153" ht="14.25">
      <c r="T106" s="33"/>
      <c r="U106" s="50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59"/>
      <c r="BC106" s="91"/>
      <c r="BD106" s="59"/>
      <c r="BE106" s="66"/>
      <c r="BF106" s="59"/>
      <c r="BG106" s="91"/>
      <c r="BH106" s="59"/>
      <c r="BI106" s="94"/>
      <c r="BJ106" s="59"/>
      <c r="BK106" s="66"/>
      <c r="BL106" s="59"/>
      <c r="BM106" s="94"/>
      <c r="BN106" s="59"/>
      <c r="BO106" s="94"/>
      <c r="BP106" s="59"/>
      <c r="BQ106" s="66"/>
      <c r="BR106" s="59"/>
      <c r="BS106" s="94"/>
      <c r="BT106" s="59"/>
      <c r="BU106" s="94"/>
      <c r="BV106" s="59"/>
      <c r="BW106" s="66"/>
      <c r="BX106" s="59"/>
      <c r="BY106" s="94"/>
      <c r="BZ106" s="59"/>
      <c r="CA106" s="94"/>
      <c r="CB106" s="59"/>
      <c r="CC106" s="66"/>
      <c r="CD106" s="59"/>
      <c r="CE106" s="94"/>
      <c r="CF106" s="59"/>
      <c r="CG106" s="67"/>
      <c r="CH106" s="100"/>
      <c r="CI106" s="98"/>
      <c r="CJ106" s="100"/>
      <c r="CK106" s="98"/>
      <c r="CL106" s="100"/>
      <c r="CM106" s="98"/>
      <c r="CN106" s="100"/>
      <c r="CO106" s="98"/>
      <c r="CP106" s="100"/>
      <c r="CQ106" s="98"/>
      <c r="CR106" s="100"/>
      <c r="CS106" s="98"/>
      <c r="CT106" s="100"/>
      <c r="CU106" s="98"/>
      <c r="CV106" s="100"/>
      <c r="CW106" s="98"/>
      <c r="CX106" s="100"/>
      <c r="CY106" s="98"/>
      <c r="CZ106" s="100"/>
      <c r="DA106" s="98"/>
      <c r="DB106" s="100"/>
      <c r="DC106" s="98"/>
      <c r="DD106" s="100"/>
      <c r="DE106" s="98"/>
      <c r="DF106" s="100"/>
      <c r="DG106" s="98"/>
      <c r="DH106" s="100"/>
      <c r="DI106" s="98"/>
      <c r="DJ106" s="100"/>
      <c r="DK106" s="98"/>
      <c r="DL106" s="100"/>
      <c r="DM106" s="98"/>
      <c r="DN106" s="100"/>
      <c r="DO106" s="98"/>
      <c r="DP106" s="100"/>
      <c r="DQ106" s="98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</row>
    <row r="107" spans="20:153" ht="14.25">
      <c r="T107" s="33"/>
      <c r="U107" s="50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59"/>
      <c r="BC107" s="91"/>
      <c r="BD107" s="59"/>
      <c r="BE107" s="66"/>
      <c r="BF107" s="59"/>
      <c r="BG107" s="91"/>
      <c r="BH107" s="59"/>
      <c r="BI107" s="94"/>
      <c r="BJ107" s="59"/>
      <c r="BK107" s="66"/>
      <c r="BL107" s="59"/>
      <c r="BM107" s="94"/>
      <c r="BN107" s="59"/>
      <c r="BO107" s="94"/>
      <c r="BP107" s="59"/>
      <c r="BQ107" s="66"/>
      <c r="BR107" s="59"/>
      <c r="BS107" s="94"/>
      <c r="BT107" s="59"/>
      <c r="BU107" s="94"/>
      <c r="BV107" s="59"/>
      <c r="BW107" s="66"/>
      <c r="BX107" s="59"/>
      <c r="BY107" s="94"/>
      <c r="BZ107" s="59"/>
      <c r="CA107" s="94"/>
      <c r="CB107" s="59"/>
      <c r="CC107" s="66"/>
      <c r="CD107" s="59"/>
      <c r="CE107" s="94"/>
      <c r="CF107" s="59"/>
      <c r="CG107" s="67"/>
      <c r="CH107" s="41"/>
      <c r="CI107" s="98"/>
      <c r="CJ107" s="41"/>
      <c r="CK107" s="98"/>
      <c r="CL107" s="41"/>
      <c r="CM107" s="98"/>
      <c r="CN107" s="41"/>
      <c r="CO107" s="98"/>
      <c r="CP107" s="41"/>
      <c r="CQ107" s="98"/>
      <c r="CR107" s="41"/>
      <c r="CS107" s="98"/>
      <c r="CT107" s="41"/>
      <c r="CU107" s="98"/>
      <c r="CV107" s="41"/>
      <c r="CW107" s="98"/>
      <c r="CX107" s="41"/>
      <c r="CY107" s="98"/>
      <c r="CZ107" s="41"/>
      <c r="DA107" s="98"/>
      <c r="DB107" s="41"/>
      <c r="DC107" s="98"/>
      <c r="DD107" s="41"/>
      <c r="DE107" s="98"/>
      <c r="DF107" s="41"/>
      <c r="DG107" s="98"/>
      <c r="DH107" s="41"/>
      <c r="DI107" s="98"/>
      <c r="DJ107" s="41"/>
      <c r="DK107" s="98"/>
      <c r="DL107" s="41"/>
      <c r="DM107" s="98"/>
      <c r="DN107" s="41"/>
      <c r="DO107" s="98"/>
      <c r="DP107" s="41"/>
      <c r="DQ107" s="98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</row>
    <row r="108" spans="20:153" ht="14.25">
      <c r="T108" s="33"/>
      <c r="U108" s="50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59"/>
      <c r="BC108" s="91"/>
      <c r="BD108" s="59"/>
      <c r="BE108" s="66"/>
      <c r="BF108" s="59"/>
      <c r="BG108" s="91"/>
      <c r="BH108" s="59"/>
      <c r="BI108" s="94"/>
      <c r="BJ108" s="59"/>
      <c r="BK108" s="66"/>
      <c r="BL108" s="59"/>
      <c r="BM108" s="94"/>
      <c r="BN108" s="59"/>
      <c r="BO108" s="94"/>
      <c r="BP108" s="59"/>
      <c r="BQ108" s="66"/>
      <c r="BR108" s="59"/>
      <c r="BS108" s="94"/>
      <c r="BT108" s="59"/>
      <c r="BU108" s="94"/>
      <c r="BV108" s="59"/>
      <c r="BW108" s="66"/>
      <c r="BX108" s="59"/>
      <c r="BY108" s="94"/>
      <c r="BZ108" s="59"/>
      <c r="CA108" s="94"/>
      <c r="CB108" s="59"/>
      <c r="CC108" s="66"/>
      <c r="CD108" s="59"/>
      <c r="CE108" s="94"/>
      <c r="CF108" s="59"/>
      <c r="CG108" s="67"/>
      <c r="CH108" s="41"/>
      <c r="CI108" s="98"/>
      <c r="CJ108" s="41"/>
      <c r="CK108" s="98"/>
      <c r="CL108" s="41"/>
      <c r="CM108" s="98"/>
      <c r="CN108" s="41"/>
      <c r="CO108" s="98"/>
      <c r="CP108" s="41"/>
      <c r="CQ108" s="98"/>
      <c r="CR108" s="41"/>
      <c r="CS108" s="98"/>
      <c r="CT108" s="41"/>
      <c r="CU108" s="98"/>
      <c r="CV108" s="41"/>
      <c r="CW108" s="98"/>
      <c r="CX108" s="41"/>
      <c r="CY108" s="98"/>
      <c r="CZ108" s="41"/>
      <c r="DA108" s="98"/>
      <c r="DB108" s="41"/>
      <c r="DC108" s="98"/>
      <c r="DD108" s="41"/>
      <c r="DE108" s="98"/>
      <c r="DF108" s="41"/>
      <c r="DG108" s="98"/>
      <c r="DH108" s="41"/>
      <c r="DI108" s="98"/>
      <c r="DJ108" s="41"/>
      <c r="DK108" s="98"/>
      <c r="DL108" s="41"/>
      <c r="DM108" s="98"/>
      <c r="DN108" s="41"/>
      <c r="DO108" s="98"/>
      <c r="DP108" s="41"/>
      <c r="DQ108" s="98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</row>
    <row r="109" spans="54:121" ht="14.25">
      <c r="BB109" s="83"/>
      <c r="BC109" s="91"/>
      <c r="BD109" s="83"/>
      <c r="BE109" s="84"/>
      <c r="BF109" s="83"/>
      <c r="BG109" s="91"/>
      <c r="BH109" s="83"/>
      <c r="BI109" s="94"/>
      <c r="BJ109" s="83"/>
      <c r="BK109" s="84"/>
      <c r="BL109" s="83"/>
      <c r="BM109" s="94"/>
      <c r="BN109" s="83"/>
      <c r="BO109" s="94"/>
      <c r="BP109" s="83"/>
      <c r="BQ109" s="84"/>
      <c r="BR109" s="83"/>
      <c r="BS109" s="94"/>
      <c r="BT109" s="83"/>
      <c r="BU109" s="94"/>
      <c r="BV109" s="83"/>
      <c r="BW109" s="84"/>
      <c r="BX109" s="83"/>
      <c r="BY109" s="94"/>
      <c r="BZ109" s="83"/>
      <c r="CA109" s="94"/>
      <c r="CB109" s="83"/>
      <c r="CC109" s="84"/>
      <c r="CD109" s="83"/>
      <c r="CE109" s="94"/>
      <c r="CF109" s="83"/>
      <c r="CG109" s="85"/>
      <c r="CH109" s="101"/>
      <c r="CI109" s="102"/>
      <c r="CJ109" s="101"/>
      <c r="CK109" s="102"/>
      <c r="CL109" s="101"/>
      <c r="CM109" s="102"/>
      <c r="CN109" s="101"/>
      <c r="CO109" s="102"/>
      <c r="CP109" s="101"/>
      <c r="CQ109" s="102"/>
      <c r="CR109" s="101"/>
      <c r="CS109" s="102"/>
      <c r="CT109" s="101"/>
      <c r="CU109" s="102"/>
      <c r="CV109" s="101"/>
      <c r="CW109" s="102"/>
      <c r="CX109" s="101"/>
      <c r="CY109" s="102"/>
      <c r="CZ109" s="101"/>
      <c r="DA109" s="102"/>
      <c r="DB109" s="101"/>
      <c r="DC109" s="102"/>
      <c r="DD109" s="101"/>
      <c r="DE109" s="102"/>
      <c r="DF109" s="101"/>
      <c r="DG109" s="102"/>
      <c r="DH109" s="101"/>
      <c r="DI109" s="102"/>
      <c r="DJ109" s="101"/>
      <c r="DK109" s="102"/>
      <c r="DL109" s="101"/>
      <c r="DM109" s="102"/>
      <c r="DN109" s="101"/>
      <c r="DO109" s="102"/>
      <c r="DP109" s="101"/>
      <c r="DQ109" s="102"/>
    </row>
    <row r="110" spans="54:121" ht="14.25">
      <c r="BB110" s="83"/>
      <c r="BC110" s="91"/>
      <c r="BD110" s="83"/>
      <c r="BE110" s="84"/>
      <c r="BF110" s="83"/>
      <c r="BG110" s="91"/>
      <c r="BH110" s="83"/>
      <c r="BI110" s="94"/>
      <c r="BJ110" s="83"/>
      <c r="BK110" s="84"/>
      <c r="BL110" s="83"/>
      <c r="BM110" s="94"/>
      <c r="BN110" s="83"/>
      <c r="BO110" s="94"/>
      <c r="BP110" s="83"/>
      <c r="BQ110" s="84"/>
      <c r="BR110" s="83"/>
      <c r="BS110" s="94"/>
      <c r="BT110" s="83"/>
      <c r="BU110" s="94"/>
      <c r="BV110" s="83"/>
      <c r="BW110" s="84"/>
      <c r="BX110" s="83"/>
      <c r="BY110" s="94"/>
      <c r="BZ110" s="83"/>
      <c r="CA110" s="94"/>
      <c r="CB110" s="83"/>
      <c r="CC110" s="84"/>
      <c r="CD110" s="83"/>
      <c r="CE110" s="94"/>
      <c r="CF110" s="83"/>
      <c r="CG110" s="85"/>
      <c r="CH110" s="4"/>
      <c r="CI110" s="102"/>
      <c r="CJ110" s="4"/>
      <c r="CK110" s="102"/>
      <c r="CL110" s="4"/>
      <c r="CM110" s="102"/>
      <c r="CN110" s="4"/>
      <c r="CO110" s="102"/>
      <c r="CP110" s="4"/>
      <c r="CQ110" s="102"/>
      <c r="CR110" s="4"/>
      <c r="CS110" s="102"/>
      <c r="CT110" s="4"/>
      <c r="CU110" s="102"/>
      <c r="CV110" s="4"/>
      <c r="CW110" s="102"/>
      <c r="CX110" s="4"/>
      <c r="CY110" s="102"/>
      <c r="CZ110" s="4"/>
      <c r="DA110" s="102"/>
      <c r="DB110" s="4"/>
      <c r="DC110" s="102"/>
      <c r="DD110" s="4"/>
      <c r="DE110" s="102"/>
      <c r="DF110" s="4"/>
      <c r="DG110" s="102"/>
      <c r="DH110" s="4"/>
      <c r="DI110" s="102"/>
      <c r="DJ110" s="4"/>
      <c r="DK110" s="102"/>
      <c r="DL110" s="4"/>
      <c r="DM110" s="102"/>
      <c r="DN110" s="4"/>
      <c r="DO110" s="102"/>
      <c r="DP110" s="4"/>
      <c r="DQ110" s="102"/>
    </row>
    <row r="111" spans="54:121" ht="14.25">
      <c r="BB111" s="83"/>
      <c r="BC111" s="91"/>
      <c r="BD111" s="83"/>
      <c r="BE111" s="84"/>
      <c r="BF111" s="83"/>
      <c r="BG111" s="91"/>
      <c r="BH111" s="83"/>
      <c r="BI111" s="94"/>
      <c r="BJ111" s="83"/>
      <c r="BK111" s="84"/>
      <c r="BL111" s="83"/>
      <c r="BM111" s="94"/>
      <c r="BN111" s="83"/>
      <c r="BO111" s="94"/>
      <c r="BP111" s="83"/>
      <c r="BQ111" s="84"/>
      <c r="BR111" s="83"/>
      <c r="BS111" s="94"/>
      <c r="BT111" s="83"/>
      <c r="BU111" s="94"/>
      <c r="BV111" s="83"/>
      <c r="BW111" s="84"/>
      <c r="BX111" s="83"/>
      <c r="BY111" s="94"/>
      <c r="BZ111" s="83"/>
      <c r="CA111" s="94"/>
      <c r="CB111" s="83"/>
      <c r="CC111" s="84"/>
      <c r="CD111" s="83"/>
      <c r="CE111" s="94"/>
      <c r="CF111" s="83"/>
      <c r="CG111" s="85"/>
      <c r="CH111" s="4"/>
      <c r="CI111" s="102"/>
      <c r="CJ111" s="4"/>
      <c r="CK111" s="102"/>
      <c r="CL111" s="4"/>
      <c r="CM111" s="102"/>
      <c r="CN111" s="4"/>
      <c r="CO111" s="102"/>
      <c r="CP111" s="4"/>
      <c r="CQ111" s="102"/>
      <c r="CR111" s="4"/>
      <c r="CS111" s="102"/>
      <c r="CT111" s="4"/>
      <c r="CU111" s="102"/>
      <c r="CV111" s="4"/>
      <c r="CW111" s="102"/>
      <c r="CX111" s="4"/>
      <c r="CY111" s="102"/>
      <c r="CZ111" s="4"/>
      <c r="DA111" s="102"/>
      <c r="DB111" s="4"/>
      <c r="DC111" s="102"/>
      <c r="DD111" s="4"/>
      <c r="DE111" s="102"/>
      <c r="DF111" s="4"/>
      <c r="DG111" s="102"/>
      <c r="DH111" s="4"/>
      <c r="DI111" s="102"/>
      <c r="DJ111" s="4"/>
      <c r="DK111" s="102"/>
      <c r="DL111" s="4"/>
      <c r="DM111" s="102"/>
      <c r="DN111" s="4"/>
      <c r="DO111" s="102"/>
      <c r="DP111" s="4"/>
      <c r="DQ111" s="102"/>
    </row>
    <row r="112" spans="54:121" ht="14.25">
      <c r="BB112" s="83"/>
      <c r="BC112" s="91"/>
      <c r="BD112" s="83"/>
      <c r="BE112" s="84"/>
      <c r="BF112" s="83"/>
      <c r="BG112" s="91"/>
      <c r="BH112" s="83"/>
      <c r="BI112" s="94"/>
      <c r="BJ112" s="83"/>
      <c r="BK112" s="84"/>
      <c r="BL112" s="83"/>
      <c r="BM112" s="94"/>
      <c r="BN112" s="83"/>
      <c r="BO112" s="94"/>
      <c r="BP112" s="83"/>
      <c r="BQ112" s="84"/>
      <c r="BR112" s="83"/>
      <c r="BS112" s="94"/>
      <c r="BT112" s="83"/>
      <c r="BU112" s="94"/>
      <c r="BV112" s="83"/>
      <c r="BW112" s="84"/>
      <c r="BX112" s="83"/>
      <c r="BY112" s="94"/>
      <c r="BZ112" s="83"/>
      <c r="CA112" s="94"/>
      <c r="CB112" s="83"/>
      <c r="CC112" s="84"/>
      <c r="CD112" s="83"/>
      <c r="CE112" s="94"/>
      <c r="CF112" s="83"/>
      <c r="CG112" s="85"/>
      <c r="CH112" s="101"/>
      <c r="CI112" s="102"/>
      <c r="CJ112" s="101"/>
      <c r="CK112" s="102"/>
      <c r="CL112" s="101"/>
      <c r="CM112" s="102"/>
      <c r="CN112" s="101"/>
      <c r="CO112" s="102"/>
      <c r="CP112" s="101"/>
      <c r="CQ112" s="102"/>
      <c r="CR112" s="101"/>
      <c r="CS112" s="102"/>
      <c r="CT112" s="101"/>
      <c r="CU112" s="102"/>
      <c r="CV112" s="101"/>
      <c r="CW112" s="102"/>
      <c r="CX112" s="101"/>
      <c r="CY112" s="102"/>
      <c r="CZ112" s="101"/>
      <c r="DA112" s="102"/>
      <c r="DB112" s="101"/>
      <c r="DC112" s="102"/>
      <c r="DD112" s="101"/>
      <c r="DE112" s="102"/>
      <c r="DF112" s="101"/>
      <c r="DG112" s="102"/>
      <c r="DH112" s="101"/>
      <c r="DI112" s="102"/>
      <c r="DJ112" s="101"/>
      <c r="DK112" s="102"/>
      <c r="DL112" s="101"/>
      <c r="DM112" s="102"/>
      <c r="DN112" s="101"/>
      <c r="DO112" s="102"/>
      <c r="DP112" s="101"/>
      <c r="DQ112" s="102"/>
    </row>
    <row r="113" spans="54:121" ht="14.25">
      <c r="BB113" s="83"/>
      <c r="BC113" s="91"/>
      <c r="BD113" s="83"/>
      <c r="BE113" s="84"/>
      <c r="BF113" s="83"/>
      <c r="BG113" s="91"/>
      <c r="BH113" s="83"/>
      <c r="BI113" s="94"/>
      <c r="BJ113" s="83"/>
      <c r="BK113" s="84"/>
      <c r="BL113" s="83"/>
      <c r="BM113" s="94"/>
      <c r="BN113" s="83"/>
      <c r="BO113" s="94"/>
      <c r="BP113" s="83"/>
      <c r="BQ113" s="84"/>
      <c r="BR113" s="83"/>
      <c r="BS113" s="94"/>
      <c r="BT113" s="83"/>
      <c r="BU113" s="94"/>
      <c r="BV113" s="83"/>
      <c r="BW113" s="84"/>
      <c r="BX113" s="83"/>
      <c r="BY113" s="94"/>
      <c r="BZ113" s="83"/>
      <c r="CA113" s="94"/>
      <c r="CB113" s="83"/>
      <c r="CC113" s="84"/>
      <c r="CD113" s="83"/>
      <c r="CE113" s="94"/>
      <c r="CF113" s="83"/>
      <c r="CG113" s="85"/>
      <c r="CH113" s="4"/>
      <c r="CI113" s="102"/>
      <c r="CJ113" s="4"/>
      <c r="CK113" s="102"/>
      <c r="CL113" s="4"/>
      <c r="CM113" s="102"/>
      <c r="CN113" s="4"/>
      <c r="CO113" s="102"/>
      <c r="CP113" s="4"/>
      <c r="CQ113" s="102"/>
      <c r="CR113" s="4"/>
      <c r="CS113" s="102"/>
      <c r="CT113" s="4"/>
      <c r="CU113" s="102"/>
      <c r="CV113" s="4"/>
      <c r="CW113" s="102"/>
      <c r="CX113" s="4"/>
      <c r="CY113" s="102"/>
      <c r="CZ113" s="4"/>
      <c r="DA113" s="102"/>
      <c r="DB113" s="4"/>
      <c r="DC113" s="102"/>
      <c r="DD113" s="4"/>
      <c r="DE113" s="102"/>
      <c r="DF113" s="4"/>
      <c r="DG113" s="102"/>
      <c r="DH113" s="4"/>
      <c r="DI113" s="102"/>
      <c r="DJ113" s="4"/>
      <c r="DK113" s="102"/>
      <c r="DL113" s="4"/>
      <c r="DM113" s="102"/>
      <c r="DN113" s="4"/>
      <c r="DO113" s="102"/>
      <c r="DP113" s="4"/>
      <c r="DQ113" s="102"/>
    </row>
    <row r="114" spans="54:121" ht="14.25">
      <c r="BB114" s="83"/>
      <c r="BC114" s="91"/>
      <c r="BD114" s="83"/>
      <c r="BE114" s="84"/>
      <c r="BF114" s="83"/>
      <c r="BG114" s="91"/>
      <c r="BH114" s="83"/>
      <c r="BI114" s="94"/>
      <c r="BJ114" s="83"/>
      <c r="BK114" s="84"/>
      <c r="BL114" s="83"/>
      <c r="BM114" s="94"/>
      <c r="BN114" s="83"/>
      <c r="BO114" s="94"/>
      <c r="BP114" s="83"/>
      <c r="BQ114" s="84"/>
      <c r="BR114" s="83"/>
      <c r="BS114" s="94"/>
      <c r="BT114" s="83"/>
      <c r="BU114" s="94"/>
      <c r="BV114" s="83"/>
      <c r="BW114" s="84"/>
      <c r="BX114" s="83"/>
      <c r="BY114" s="94"/>
      <c r="BZ114" s="83"/>
      <c r="CA114" s="94"/>
      <c r="CB114" s="83"/>
      <c r="CC114" s="84"/>
      <c r="CD114" s="83"/>
      <c r="CE114" s="94"/>
      <c r="CF114" s="83"/>
      <c r="CG114" s="85"/>
      <c r="CH114" s="4"/>
      <c r="CI114" s="102"/>
      <c r="CJ114" s="4"/>
      <c r="CK114" s="102"/>
      <c r="CL114" s="4"/>
      <c r="CM114" s="102"/>
      <c r="CN114" s="4"/>
      <c r="CO114" s="102"/>
      <c r="CP114" s="4"/>
      <c r="CQ114" s="102"/>
      <c r="CR114" s="4"/>
      <c r="CS114" s="102"/>
      <c r="CT114" s="4"/>
      <c r="CU114" s="102"/>
      <c r="CV114" s="4"/>
      <c r="CW114" s="102"/>
      <c r="CX114" s="4"/>
      <c r="CY114" s="102"/>
      <c r="CZ114" s="4"/>
      <c r="DA114" s="102"/>
      <c r="DB114" s="4"/>
      <c r="DC114" s="102"/>
      <c r="DD114" s="4"/>
      <c r="DE114" s="102"/>
      <c r="DF114" s="4"/>
      <c r="DG114" s="102"/>
      <c r="DH114" s="4"/>
      <c r="DI114" s="102"/>
      <c r="DJ114" s="4"/>
      <c r="DK114" s="102"/>
      <c r="DL114" s="4"/>
      <c r="DM114" s="102"/>
      <c r="DN114" s="4"/>
      <c r="DO114" s="102"/>
      <c r="DP114" s="4"/>
      <c r="DQ114" s="102"/>
    </row>
    <row r="115" spans="54:121" ht="14.25">
      <c r="BB115" s="83"/>
      <c r="BC115" s="91"/>
      <c r="BD115" s="83"/>
      <c r="BE115" s="21"/>
      <c r="BF115" s="83"/>
      <c r="BG115" s="91"/>
      <c r="BH115" s="83"/>
      <c r="BI115" s="94"/>
      <c r="BJ115" s="83"/>
      <c r="BK115" s="84"/>
      <c r="BL115" s="83"/>
      <c r="BM115" s="94"/>
      <c r="BN115" s="83"/>
      <c r="BO115" s="94"/>
      <c r="BP115" s="83"/>
      <c r="BQ115" s="84"/>
      <c r="BR115" s="83"/>
      <c r="BS115" s="94"/>
      <c r="BT115" s="83"/>
      <c r="BU115" s="94"/>
      <c r="BV115" s="83"/>
      <c r="BW115" s="84"/>
      <c r="BX115" s="83"/>
      <c r="BY115" s="94"/>
      <c r="BZ115" s="83"/>
      <c r="CA115" s="94"/>
      <c r="CB115" s="83"/>
      <c r="CC115" s="84"/>
      <c r="CD115" s="83"/>
      <c r="CE115" s="94"/>
      <c r="CF115" s="83"/>
      <c r="CG115" s="85"/>
      <c r="CH115" s="101"/>
      <c r="CI115" s="102"/>
      <c r="CJ115" s="101"/>
      <c r="CK115" s="102"/>
      <c r="CL115" s="101"/>
      <c r="CM115" s="102"/>
      <c r="CN115" s="101"/>
      <c r="CO115" s="102"/>
      <c r="CP115" s="101"/>
      <c r="CQ115" s="102"/>
      <c r="CR115" s="101"/>
      <c r="CS115" s="102"/>
      <c r="CT115" s="101"/>
      <c r="CU115" s="102"/>
      <c r="CV115" s="101"/>
      <c r="CW115" s="102"/>
      <c r="CX115" s="101"/>
      <c r="CY115" s="102"/>
      <c r="CZ115" s="101"/>
      <c r="DA115" s="102"/>
      <c r="DB115" s="101"/>
      <c r="DC115" s="102"/>
      <c r="DD115" s="101"/>
      <c r="DE115" s="102"/>
      <c r="DF115" s="101"/>
      <c r="DG115" s="102"/>
      <c r="DH115" s="101"/>
      <c r="DI115" s="102"/>
      <c r="DJ115" s="101"/>
      <c r="DK115" s="102"/>
      <c r="DL115" s="101"/>
      <c r="DM115" s="102"/>
      <c r="DN115" s="101"/>
      <c r="DO115" s="102"/>
      <c r="DP115" s="101"/>
      <c r="DQ115" s="102"/>
    </row>
    <row r="116" spans="54:121" ht="14.25">
      <c r="BB116" s="83"/>
      <c r="BC116" s="91"/>
      <c r="BD116" s="83"/>
      <c r="BE116" s="21"/>
      <c r="BF116" s="83"/>
      <c r="BG116" s="91"/>
      <c r="BH116" s="83"/>
      <c r="BI116" s="94"/>
      <c r="BJ116" s="83"/>
      <c r="BK116" s="84"/>
      <c r="BL116" s="83"/>
      <c r="BM116" s="94"/>
      <c r="BN116" s="83"/>
      <c r="BO116" s="94"/>
      <c r="BP116" s="83"/>
      <c r="BQ116" s="84"/>
      <c r="BR116" s="83"/>
      <c r="BS116" s="94"/>
      <c r="BT116" s="83"/>
      <c r="BU116" s="94"/>
      <c r="BV116" s="83"/>
      <c r="BW116" s="84"/>
      <c r="BX116" s="83"/>
      <c r="BY116" s="94"/>
      <c r="BZ116" s="83"/>
      <c r="CA116" s="94"/>
      <c r="CB116" s="83"/>
      <c r="CC116" s="84"/>
      <c r="CD116" s="83"/>
      <c r="CE116" s="94"/>
      <c r="CF116" s="83"/>
      <c r="CG116" s="85"/>
      <c r="CH116" s="4"/>
      <c r="CI116" s="102"/>
      <c r="CJ116" s="4"/>
      <c r="CK116" s="102"/>
      <c r="CL116" s="4"/>
      <c r="CM116" s="102"/>
      <c r="CN116" s="4"/>
      <c r="CO116" s="102"/>
      <c r="CP116" s="4"/>
      <c r="CQ116" s="102"/>
      <c r="CR116" s="4"/>
      <c r="CS116" s="102"/>
      <c r="CT116" s="4"/>
      <c r="CU116" s="102"/>
      <c r="CV116" s="4"/>
      <c r="CW116" s="102"/>
      <c r="CX116" s="4"/>
      <c r="CY116" s="102"/>
      <c r="CZ116" s="4"/>
      <c r="DA116" s="102"/>
      <c r="DB116" s="4"/>
      <c r="DC116" s="102"/>
      <c r="DD116" s="4"/>
      <c r="DE116" s="102"/>
      <c r="DF116" s="4"/>
      <c r="DG116" s="102"/>
      <c r="DH116" s="4"/>
      <c r="DI116" s="102"/>
      <c r="DJ116" s="4"/>
      <c r="DK116" s="102"/>
      <c r="DL116" s="4"/>
      <c r="DM116" s="102"/>
      <c r="DN116" s="4"/>
      <c r="DO116" s="102"/>
      <c r="DP116" s="4"/>
      <c r="DQ116" s="102"/>
    </row>
    <row r="117" spans="54:121" ht="14.25">
      <c r="BB117" s="83"/>
      <c r="BC117" s="91"/>
      <c r="BD117" s="83"/>
      <c r="BE117" s="21"/>
      <c r="BF117" s="83"/>
      <c r="BG117" s="91"/>
      <c r="BH117" s="83"/>
      <c r="BI117" s="94"/>
      <c r="BJ117" s="83"/>
      <c r="BK117" s="84"/>
      <c r="BL117" s="83"/>
      <c r="BM117" s="94"/>
      <c r="BN117" s="83"/>
      <c r="BO117" s="94"/>
      <c r="BP117" s="83"/>
      <c r="BQ117" s="84"/>
      <c r="BR117" s="83"/>
      <c r="BS117" s="94"/>
      <c r="BT117" s="83"/>
      <c r="BU117" s="94"/>
      <c r="BV117" s="83"/>
      <c r="BW117" s="84"/>
      <c r="BX117" s="83"/>
      <c r="BY117" s="94"/>
      <c r="BZ117" s="83"/>
      <c r="CA117" s="94"/>
      <c r="CB117" s="83"/>
      <c r="CC117" s="84"/>
      <c r="CD117" s="83"/>
      <c r="CE117" s="94"/>
      <c r="CF117" s="83"/>
      <c r="CG117" s="85"/>
      <c r="CH117" s="4"/>
      <c r="CI117" s="102"/>
      <c r="CJ117" s="4"/>
      <c r="CK117" s="102"/>
      <c r="CL117" s="4"/>
      <c r="CM117" s="102"/>
      <c r="CN117" s="4"/>
      <c r="CO117" s="102"/>
      <c r="CP117" s="4"/>
      <c r="CQ117" s="102"/>
      <c r="CR117" s="4"/>
      <c r="CS117" s="102"/>
      <c r="CT117" s="4"/>
      <c r="CU117" s="102"/>
      <c r="CV117" s="4"/>
      <c r="CW117" s="102"/>
      <c r="CX117" s="4"/>
      <c r="CY117" s="102"/>
      <c r="CZ117" s="4"/>
      <c r="DA117" s="102"/>
      <c r="DB117" s="4"/>
      <c r="DC117" s="102"/>
      <c r="DD117" s="4"/>
      <c r="DE117" s="102"/>
      <c r="DF117" s="4"/>
      <c r="DG117" s="102"/>
      <c r="DH117" s="4"/>
      <c r="DI117" s="102"/>
      <c r="DJ117" s="4"/>
      <c r="DK117" s="102"/>
      <c r="DL117" s="4"/>
      <c r="DM117" s="102"/>
      <c r="DN117" s="4"/>
      <c r="DO117" s="102"/>
      <c r="DP117" s="4"/>
      <c r="DQ117" s="102"/>
    </row>
    <row r="118" spans="54:121" ht="14.25">
      <c r="BB118" s="83"/>
      <c r="BC118" s="91"/>
      <c r="BD118" s="83"/>
      <c r="BE118" s="21"/>
      <c r="BF118" s="83"/>
      <c r="BG118" s="91"/>
      <c r="BH118" s="83"/>
      <c r="BI118" s="94"/>
      <c r="BJ118" s="83"/>
      <c r="BK118" s="84"/>
      <c r="BL118" s="83"/>
      <c r="BM118" s="94"/>
      <c r="BN118" s="83"/>
      <c r="BO118" s="94"/>
      <c r="BP118" s="83"/>
      <c r="BQ118" s="84"/>
      <c r="BR118" s="83"/>
      <c r="BS118" s="94"/>
      <c r="BT118" s="83"/>
      <c r="BU118" s="94"/>
      <c r="BV118" s="83"/>
      <c r="BW118" s="84"/>
      <c r="BX118" s="83"/>
      <c r="BY118" s="94"/>
      <c r="BZ118" s="83"/>
      <c r="CA118" s="94"/>
      <c r="CB118" s="83"/>
      <c r="CC118" s="84"/>
      <c r="CD118" s="83"/>
      <c r="CE118" s="94"/>
      <c r="CF118" s="83"/>
      <c r="CG118" s="85"/>
      <c r="CH118" s="101"/>
      <c r="CI118" s="102"/>
      <c r="CJ118" s="101"/>
      <c r="CK118" s="102"/>
      <c r="CL118" s="101"/>
      <c r="CM118" s="102"/>
      <c r="CN118" s="101"/>
      <c r="CO118" s="102"/>
      <c r="CP118" s="101"/>
      <c r="CQ118" s="102"/>
      <c r="CR118" s="101"/>
      <c r="CS118" s="102"/>
      <c r="CT118" s="101"/>
      <c r="CU118" s="102"/>
      <c r="CV118" s="101"/>
      <c r="CW118" s="102"/>
      <c r="CX118" s="101"/>
      <c r="CY118" s="102"/>
      <c r="CZ118" s="101"/>
      <c r="DA118" s="102"/>
      <c r="DB118" s="101"/>
      <c r="DC118" s="102"/>
      <c r="DD118" s="101"/>
      <c r="DE118" s="102"/>
      <c r="DF118" s="101"/>
      <c r="DG118" s="102"/>
      <c r="DH118" s="101"/>
      <c r="DI118" s="102"/>
      <c r="DJ118" s="101"/>
      <c r="DK118" s="102"/>
      <c r="DL118" s="101"/>
      <c r="DM118" s="102"/>
      <c r="DN118" s="101"/>
      <c r="DO118" s="102"/>
      <c r="DP118" s="101"/>
      <c r="DQ118" s="102"/>
    </row>
    <row r="119" spans="54:121" ht="14.25">
      <c r="BB119" s="83"/>
      <c r="BC119" s="91"/>
      <c r="BD119" s="83"/>
      <c r="BE119" s="21"/>
      <c r="BF119" s="83"/>
      <c r="BG119" s="91"/>
      <c r="BH119" s="83"/>
      <c r="BI119" s="94"/>
      <c r="BJ119" s="83"/>
      <c r="BK119" s="84"/>
      <c r="BL119" s="83"/>
      <c r="BM119" s="94"/>
      <c r="BN119" s="83"/>
      <c r="BO119" s="94"/>
      <c r="BP119" s="83"/>
      <c r="BQ119" s="84"/>
      <c r="BR119" s="83"/>
      <c r="BS119" s="94"/>
      <c r="BT119" s="83"/>
      <c r="BU119" s="94"/>
      <c r="BV119" s="83"/>
      <c r="BW119" s="84"/>
      <c r="BX119" s="83"/>
      <c r="BY119" s="94"/>
      <c r="BZ119" s="83"/>
      <c r="CA119" s="94"/>
      <c r="CB119" s="83"/>
      <c r="CC119" s="84"/>
      <c r="CD119" s="83"/>
      <c r="CE119" s="94"/>
      <c r="CF119" s="83"/>
      <c r="CG119" s="85"/>
      <c r="CH119" s="4"/>
      <c r="CI119" s="102"/>
      <c r="CJ119" s="4"/>
      <c r="CK119" s="102"/>
      <c r="CL119" s="4"/>
      <c r="CM119" s="102"/>
      <c r="CN119" s="4"/>
      <c r="CO119" s="102"/>
      <c r="CP119" s="4"/>
      <c r="CQ119" s="102"/>
      <c r="CR119" s="4"/>
      <c r="CS119" s="102"/>
      <c r="CT119" s="4"/>
      <c r="CU119" s="102"/>
      <c r="CV119" s="4"/>
      <c r="CW119" s="102"/>
      <c r="CX119" s="4"/>
      <c r="CY119" s="102"/>
      <c r="CZ119" s="4"/>
      <c r="DA119" s="102"/>
      <c r="DB119" s="4"/>
      <c r="DC119" s="102"/>
      <c r="DD119" s="4"/>
      <c r="DE119" s="102"/>
      <c r="DF119" s="4"/>
      <c r="DG119" s="102"/>
      <c r="DH119" s="4"/>
      <c r="DI119" s="102"/>
      <c r="DJ119" s="4"/>
      <c r="DK119" s="102"/>
      <c r="DL119" s="4"/>
      <c r="DM119" s="102"/>
      <c r="DN119" s="4"/>
      <c r="DO119" s="102"/>
      <c r="DP119" s="4"/>
      <c r="DQ119" s="102"/>
    </row>
    <row r="120" spans="54:121" ht="14.25">
      <c r="BB120" s="83"/>
      <c r="BC120" s="91"/>
      <c r="BD120" s="83"/>
      <c r="BE120" s="21"/>
      <c r="BF120" s="83"/>
      <c r="BG120" s="91"/>
      <c r="BH120" s="83"/>
      <c r="BI120" s="94"/>
      <c r="BJ120" s="83"/>
      <c r="BK120" s="84"/>
      <c r="BL120" s="83"/>
      <c r="BM120" s="94"/>
      <c r="BN120" s="83"/>
      <c r="BO120" s="94"/>
      <c r="BP120" s="83"/>
      <c r="BQ120" s="84"/>
      <c r="BR120" s="83"/>
      <c r="BS120" s="94"/>
      <c r="BT120" s="83"/>
      <c r="BU120" s="94"/>
      <c r="BV120" s="83"/>
      <c r="BW120" s="84"/>
      <c r="BX120" s="83"/>
      <c r="BY120" s="94"/>
      <c r="BZ120" s="83"/>
      <c r="CA120" s="94"/>
      <c r="CB120" s="83"/>
      <c r="CC120" s="84"/>
      <c r="CD120" s="83"/>
      <c r="CE120" s="94"/>
      <c r="CF120" s="83"/>
      <c r="CG120" s="85"/>
      <c r="CH120" s="4"/>
      <c r="CI120" s="102"/>
      <c r="CJ120" s="4"/>
      <c r="CK120" s="102"/>
      <c r="CL120" s="4"/>
      <c r="CM120" s="102"/>
      <c r="CN120" s="4"/>
      <c r="CO120" s="102"/>
      <c r="CP120" s="4"/>
      <c r="CQ120" s="102"/>
      <c r="CR120" s="4"/>
      <c r="CS120" s="102"/>
      <c r="CT120" s="4"/>
      <c r="CU120" s="102"/>
      <c r="CV120" s="4"/>
      <c r="CW120" s="102"/>
      <c r="CX120" s="4"/>
      <c r="CY120" s="102"/>
      <c r="CZ120" s="4"/>
      <c r="DA120" s="102"/>
      <c r="DB120" s="4"/>
      <c r="DC120" s="102"/>
      <c r="DD120" s="4"/>
      <c r="DE120" s="102"/>
      <c r="DF120" s="4"/>
      <c r="DG120" s="102"/>
      <c r="DH120" s="4"/>
      <c r="DI120" s="102"/>
      <c r="DJ120" s="4"/>
      <c r="DK120" s="102"/>
      <c r="DL120" s="4"/>
      <c r="DM120" s="102"/>
      <c r="DN120" s="4"/>
      <c r="DO120" s="102"/>
      <c r="DP120" s="4"/>
      <c r="DQ120" s="102"/>
    </row>
    <row r="121" spans="54:121" ht="14.25">
      <c r="BB121" s="83"/>
      <c r="BC121" s="91"/>
      <c r="BD121" s="83"/>
      <c r="BE121" s="21"/>
      <c r="BF121" s="83"/>
      <c r="BG121" s="91"/>
      <c r="BH121" s="83"/>
      <c r="BI121" s="94"/>
      <c r="BJ121" s="83"/>
      <c r="BK121" s="84"/>
      <c r="BL121" s="83"/>
      <c r="BM121" s="94"/>
      <c r="BN121" s="83"/>
      <c r="BO121" s="94"/>
      <c r="BP121" s="83"/>
      <c r="BQ121" s="84"/>
      <c r="BR121" s="83"/>
      <c r="BS121" s="94"/>
      <c r="BT121" s="83"/>
      <c r="BU121" s="94"/>
      <c r="BV121" s="83"/>
      <c r="BW121" s="84"/>
      <c r="BX121" s="83"/>
      <c r="BY121" s="94"/>
      <c r="BZ121" s="83"/>
      <c r="CA121" s="94"/>
      <c r="CB121" s="83"/>
      <c r="CC121" s="84"/>
      <c r="CD121" s="83"/>
      <c r="CE121" s="94"/>
      <c r="CF121" s="83"/>
      <c r="CG121" s="85"/>
      <c r="CH121" s="101"/>
      <c r="CI121" s="102"/>
      <c r="CJ121" s="101"/>
      <c r="CK121" s="102"/>
      <c r="CL121" s="101"/>
      <c r="CM121" s="102"/>
      <c r="CN121" s="101"/>
      <c r="CO121" s="102"/>
      <c r="CP121" s="101"/>
      <c r="CQ121" s="102"/>
      <c r="CR121" s="101"/>
      <c r="CS121" s="102"/>
      <c r="CT121" s="101"/>
      <c r="CU121" s="102"/>
      <c r="CV121" s="101"/>
      <c r="CW121" s="102"/>
      <c r="CX121" s="101"/>
      <c r="CY121" s="102"/>
      <c r="CZ121" s="101"/>
      <c r="DA121" s="102"/>
      <c r="DB121" s="101"/>
      <c r="DC121" s="102"/>
      <c r="DD121" s="101"/>
      <c r="DE121" s="102"/>
      <c r="DF121" s="101"/>
      <c r="DG121" s="102"/>
      <c r="DH121" s="101"/>
      <c r="DI121" s="102"/>
      <c r="DJ121" s="101"/>
      <c r="DK121" s="102"/>
      <c r="DL121" s="101"/>
      <c r="DM121" s="102"/>
      <c r="DN121" s="101"/>
      <c r="DO121" s="102"/>
      <c r="DP121" s="101"/>
      <c r="DQ121" s="102"/>
    </row>
    <row r="122" spans="54:121" ht="14.25">
      <c r="BB122" s="83"/>
      <c r="BC122" s="91"/>
      <c r="BD122" s="83"/>
      <c r="BE122" s="21"/>
      <c r="BF122" s="83"/>
      <c r="BG122" s="91"/>
      <c r="BH122" s="83"/>
      <c r="BI122" s="94"/>
      <c r="BJ122" s="83"/>
      <c r="BK122" s="84"/>
      <c r="BL122" s="83"/>
      <c r="BM122" s="94"/>
      <c r="BN122" s="83"/>
      <c r="BO122" s="94"/>
      <c r="BP122" s="83"/>
      <c r="BQ122" s="84"/>
      <c r="BR122" s="83"/>
      <c r="BS122" s="94"/>
      <c r="BT122" s="83"/>
      <c r="BU122" s="94"/>
      <c r="BV122" s="83"/>
      <c r="BW122" s="84"/>
      <c r="BX122" s="83"/>
      <c r="BY122" s="94"/>
      <c r="BZ122" s="83"/>
      <c r="CA122" s="94"/>
      <c r="CB122" s="83"/>
      <c r="CC122" s="84"/>
      <c r="CD122" s="83"/>
      <c r="CE122" s="94"/>
      <c r="CF122" s="83"/>
      <c r="CG122" s="85"/>
      <c r="CH122" s="4"/>
      <c r="CI122" s="102"/>
      <c r="CJ122" s="4"/>
      <c r="CK122" s="102"/>
      <c r="CL122" s="4"/>
      <c r="CM122" s="102"/>
      <c r="CN122" s="4"/>
      <c r="CO122" s="102"/>
      <c r="CP122" s="4"/>
      <c r="CQ122" s="102"/>
      <c r="CR122" s="4"/>
      <c r="CS122" s="102"/>
      <c r="CT122" s="4"/>
      <c r="CU122" s="102"/>
      <c r="CV122" s="4"/>
      <c r="CW122" s="102"/>
      <c r="CX122" s="4"/>
      <c r="CY122" s="102"/>
      <c r="CZ122" s="4"/>
      <c r="DA122" s="102"/>
      <c r="DB122" s="4"/>
      <c r="DC122" s="102"/>
      <c r="DD122" s="4"/>
      <c r="DE122" s="102"/>
      <c r="DF122" s="4"/>
      <c r="DG122" s="102"/>
      <c r="DH122" s="4"/>
      <c r="DI122" s="102"/>
      <c r="DJ122" s="4"/>
      <c r="DK122" s="102"/>
      <c r="DL122" s="4"/>
      <c r="DM122" s="102"/>
      <c r="DN122" s="4"/>
      <c r="DO122" s="102"/>
      <c r="DP122" s="4"/>
      <c r="DQ122" s="102"/>
    </row>
    <row r="123" spans="54:121" ht="14.25">
      <c r="BB123" s="83"/>
      <c r="BC123" s="91"/>
      <c r="BD123" s="83"/>
      <c r="BE123" s="21"/>
      <c r="BF123" s="83"/>
      <c r="BG123" s="91"/>
      <c r="BH123" s="83"/>
      <c r="BI123" s="94"/>
      <c r="BJ123" s="83"/>
      <c r="BK123" s="84"/>
      <c r="BL123" s="83"/>
      <c r="BM123" s="94"/>
      <c r="BN123" s="83"/>
      <c r="BO123" s="94"/>
      <c r="BP123" s="83"/>
      <c r="BQ123" s="84"/>
      <c r="BR123" s="83"/>
      <c r="BS123" s="94"/>
      <c r="BT123" s="83"/>
      <c r="BU123" s="94"/>
      <c r="BV123" s="83"/>
      <c r="BW123" s="84"/>
      <c r="BX123" s="83"/>
      <c r="BY123" s="94"/>
      <c r="BZ123" s="83"/>
      <c r="CA123" s="94"/>
      <c r="CB123" s="83"/>
      <c r="CC123" s="84"/>
      <c r="CD123" s="83"/>
      <c r="CE123" s="94"/>
      <c r="CF123" s="83"/>
      <c r="CG123" s="85"/>
      <c r="CH123" s="4"/>
      <c r="CI123" s="102"/>
      <c r="CJ123" s="4"/>
      <c r="CK123" s="102"/>
      <c r="CL123" s="4"/>
      <c r="CM123" s="102"/>
      <c r="CN123" s="4"/>
      <c r="CO123" s="102"/>
      <c r="CP123" s="4"/>
      <c r="CQ123" s="102"/>
      <c r="CR123" s="4"/>
      <c r="CS123" s="102"/>
      <c r="CT123" s="4"/>
      <c r="CU123" s="102"/>
      <c r="CV123" s="4"/>
      <c r="CW123" s="102"/>
      <c r="CX123" s="4"/>
      <c r="CY123" s="102"/>
      <c r="CZ123" s="4"/>
      <c r="DA123" s="102"/>
      <c r="DB123" s="4"/>
      <c r="DC123" s="102"/>
      <c r="DD123" s="4"/>
      <c r="DE123" s="102"/>
      <c r="DF123" s="4"/>
      <c r="DG123" s="102"/>
      <c r="DH123" s="4"/>
      <c r="DI123" s="102"/>
      <c r="DJ123" s="4"/>
      <c r="DK123" s="102"/>
      <c r="DL123" s="4"/>
      <c r="DM123" s="102"/>
      <c r="DN123" s="4"/>
      <c r="DO123" s="102"/>
      <c r="DP123" s="4"/>
      <c r="DQ123" s="102"/>
    </row>
    <row r="124" spans="54:121" ht="14.25">
      <c r="BB124" s="83"/>
      <c r="BC124" s="91"/>
      <c r="BD124" s="83"/>
      <c r="BE124" s="21"/>
      <c r="BF124" s="83"/>
      <c r="BG124" s="91"/>
      <c r="BH124" s="83"/>
      <c r="BI124" s="94"/>
      <c r="BJ124" s="83"/>
      <c r="BK124" s="84"/>
      <c r="BL124" s="83"/>
      <c r="BM124" s="94"/>
      <c r="BN124" s="83"/>
      <c r="BO124" s="94"/>
      <c r="BP124" s="83"/>
      <c r="BQ124" s="84"/>
      <c r="BR124" s="83"/>
      <c r="BS124" s="94"/>
      <c r="BT124" s="83"/>
      <c r="BU124" s="94"/>
      <c r="BV124" s="83"/>
      <c r="BW124" s="84"/>
      <c r="BX124" s="83"/>
      <c r="BY124" s="94"/>
      <c r="BZ124" s="83"/>
      <c r="CA124" s="94"/>
      <c r="CB124" s="83"/>
      <c r="CC124" s="84"/>
      <c r="CD124" s="83"/>
      <c r="CE124" s="94"/>
      <c r="CF124" s="83"/>
      <c r="CG124" s="85"/>
      <c r="CH124" s="101"/>
      <c r="CI124" s="102"/>
      <c r="CJ124" s="101"/>
      <c r="CK124" s="102"/>
      <c r="CL124" s="101"/>
      <c r="CM124" s="102"/>
      <c r="CN124" s="101"/>
      <c r="CO124" s="102"/>
      <c r="CP124" s="101"/>
      <c r="CQ124" s="102"/>
      <c r="CR124" s="101"/>
      <c r="CS124" s="102"/>
      <c r="CT124" s="101"/>
      <c r="CU124" s="102"/>
      <c r="CV124" s="101"/>
      <c r="CW124" s="102"/>
      <c r="CX124" s="101"/>
      <c r="CY124" s="102"/>
      <c r="CZ124" s="101"/>
      <c r="DA124" s="102"/>
      <c r="DB124" s="101"/>
      <c r="DC124" s="102"/>
      <c r="DD124" s="101"/>
      <c r="DE124" s="102"/>
      <c r="DF124" s="101"/>
      <c r="DG124" s="102"/>
      <c r="DH124" s="101"/>
      <c r="DI124" s="102"/>
      <c r="DJ124" s="101"/>
      <c r="DK124" s="102"/>
      <c r="DL124" s="101"/>
      <c r="DM124" s="102"/>
      <c r="DN124" s="101"/>
      <c r="DO124" s="102"/>
      <c r="DP124" s="101"/>
      <c r="DQ124" s="102"/>
    </row>
    <row r="125" spans="54:121" ht="14.25">
      <c r="BB125" s="83"/>
      <c r="BC125" s="91"/>
      <c r="BD125" s="83"/>
      <c r="BE125" s="21"/>
      <c r="BF125" s="83"/>
      <c r="BG125" s="91"/>
      <c r="BH125" s="83"/>
      <c r="BI125" s="94"/>
      <c r="BJ125" s="83"/>
      <c r="BK125" s="84"/>
      <c r="BL125" s="83"/>
      <c r="BM125" s="94"/>
      <c r="BN125" s="83"/>
      <c r="BO125" s="94"/>
      <c r="BP125" s="83"/>
      <c r="BQ125" s="84"/>
      <c r="BR125" s="83"/>
      <c r="BS125" s="94"/>
      <c r="BT125" s="83"/>
      <c r="BU125" s="94"/>
      <c r="BV125" s="83"/>
      <c r="BW125" s="84"/>
      <c r="BX125" s="83"/>
      <c r="BY125" s="94"/>
      <c r="BZ125" s="83"/>
      <c r="CA125" s="94"/>
      <c r="CB125" s="83"/>
      <c r="CC125" s="84"/>
      <c r="CD125" s="83"/>
      <c r="CE125" s="94"/>
      <c r="CF125" s="83"/>
      <c r="CG125" s="85"/>
      <c r="CH125" s="4"/>
      <c r="CI125" s="102"/>
      <c r="CJ125" s="4"/>
      <c r="CK125" s="102"/>
      <c r="CL125" s="4"/>
      <c r="CM125" s="102"/>
      <c r="CN125" s="4"/>
      <c r="CO125" s="102"/>
      <c r="CP125" s="4"/>
      <c r="CQ125" s="102"/>
      <c r="CR125" s="4"/>
      <c r="CS125" s="102"/>
      <c r="CT125" s="4"/>
      <c r="CU125" s="102"/>
      <c r="CV125" s="4"/>
      <c r="CW125" s="102"/>
      <c r="CX125" s="4"/>
      <c r="CY125" s="102"/>
      <c r="CZ125" s="4"/>
      <c r="DA125" s="102"/>
      <c r="DB125" s="4"/>
      <c r="DC125" s="102"/>
      <c r="DD125" s="4"/>
      <c r="DE125" s="102"/>
      <c r="DF125" s="4"/>
      <c r="DG125" s="102"/>
      <c r="DH125" s="4"/>
      <c r="DI125" s="102"/>
      <c r="DJ125" s="4"/>
      <c r="DK125" s="102"/>
      <c r="DL125" s="4"/>
      <c r="DM125" s="102"/>
      <c r="DN125" s="4"/>
      <c r="DO125" s="102"/>
      <c r="DP125" s="4"/>
      <c r="DQ125" s="102"/>
    </row>
    <row r="126" spans="54:121" ht="14.25">
      <c r="BB126" s="83"/>
      <c r="BC126" s="91"/>
      <c r="BD126" s="83"/>
      <c r="BE126" s="21"/>
      <c r="BF126" s="83"/>
      <c r="BG126" s="91"/>
      <c r="BH126" s="83"/>
      <c r="BI126" s="94"/>
      <c r="BJ126" s="83"/>
      <c r="BK126" s="84"/>
      <c r="BL126" s="83"/>
      <c r="BM126" s="94"/>
      <c r="BN126" s="83"/>
      <c r="BO126" s="94"/>
      <c r="BP126" s="83"/>
      <c r="BQ126" s="84"/>
      <c r="BR126" s="83"/>
      <c r="BS126" s="94"/>
      <c r="BT126" s="83"/>
      <c r="BU126" s="94"/>
      <c r="BV126" s="83"/>
      <c r="BW126" s="84"/>
      <c r="BX126" s="83"/>
      <c r="BY126" s="94"/>
      <c r="BZ126" s="83"/>
      <c r="CA126" s="94"/>
      <c r="CB126" s="83"/>
      <c r="CC126" s="84"/>
      <c r="CD126" s="83"/>
      <c r="CE126" s="94"/>
      <c r="CF126" s="83"/>
      <c r="CG126" s="85"/>
      <c r="CH126" s="4"/>
      <c r="CI126" s="102"/>
      <c r="CJ126" s="4"/>
      <c r="CK126" s="102"/>
      <c r="CL126" s="4"/>
      <c r="CM126" s="102"/>
      <c r="CN126" s="4"/>
      <c r="CO126" s="102"/>
      <c r="CP126" s="4"/>
      <c r="CQ126" s="102"/>
      <c r="CR126" s="4"/>
      <c r="CS126" s="102"/>
      <c r="CT126" s="4"/>
      <c r="CU126" s="102"/>
      <c r="CV126" s="4"/>
      <c r="CW126" s="102"/>
      <c r="CX126" s="4"/>
      <c r="CY126" s="102"/>
      <c r="CZ126" s="4"/>
      <c r="DA126" s="102"/>
      <c r="DB126" s="4"/>
      <c r="DC126" s="102"/>
      <c r="DD126" s="4"/>
      <c r="DE126" s="102"/>
      <c r="DF126" s="4"/>
      <c r="DG126" s="102"/>
      <c r="DH126" s="4"/>
      <c r="DI126" s="102"/>
      <c r="DJ126" s="4"/>
      <c r="DK126" s="102"/>
      <c r="DL126" s="4"/>
      <c r="DM126" s="102"/>
      <c r="DN126" s="4"/>
      <c r="DO126" s="102"/>
      <c r="DP126" s="4"/>
      <c r="DQ126" s="102"/>
    </row>
    <row r="127" spans="54:121" ht="14.25">
      <c r="BB127" s="83"/>
      <c r="BC127" s="91"/>
      <c r="BD127" s="83"/>
      <c r="BE127" s="21"/>
      <c r="BF127" s="83"/>
      <c r="BG127" s="91"/>
      <c r="BH127" s="83"/>
      <c r="BI127" s="94"/>
      <c r="BJ127" s="83"/>
      <c r="BK127" s="84"/>
      <c r="BL127" s="83"/>
      <c r="BM127" s="94"/>
      <c r="BN127" s="83"/>
      <c r="BO127" s="94"/>
      <c r="BP127" s="83"/>
      <c r="BQ127" s="84"/>
      <c r="BR127" s="83"/>
      <c r="BS127" s="94"/>
      <c r="BT127" s="83"/>
      <c r="BU127" s="94"/>
      <c r="BV127" s="83"/>
      <c r="BW127" s="84"/>
      <c r="BX127" s="83"/>
      <c r="BY127" s="94"/>
      <c r="BZ127" s="83"/>
      <c r="CA127" s="94"/>
      <c r="CB127" s="83"/>
      <c r="CC127" s="84"/>
      <c r="CD127" s="83"/>
      <c r="CE127" s="94"/>
      <c r="CF127" s="83"/>
      <c r="CG127" s="85"/>
      <c r="CH127" s="101"/>
      <c r="CI127" s="102"/>
      <c r="CJ127" s="101"/>
      <c r="CK127" s="102"/>
      <c r="CL127" s="101"/>
      <c r="CM127" s="102"/>
      <c r="CN127" s="101"/>
      <c r="CO127" s="102"/>
      <c r="CP127" s="101"/>
      <c r="CQ127" s="102"/>
      <c r="CR127" s="101"/>
      <c r="CS127" s="102"/>
      <c r="CT127" s="101"/>
      <c r="CU127" s="102"/>
      <c r="CV127" s="101"/>
      <c r="CW127" s="102"/>
      <c r="CX127" s="101"/>
      <c r="CY127" s="102"/>
      <c r="CZ127" s="101"/>
      <c r="DA127" s="102"/>
      <c r="DB127" s="101"/>
      <c r="DC127" s="102"/>
      <c r="DD127" s="101"/>
      <c r="DE127" s="102"/>
      <c r="DF127" s="101"/>
      <c r="DG127" s="102"/>
      <c r="DH127" s="101"/>
      <c r="DI127" s="102"/>
      <c r="DJ127" s="101"/>
      <c r="DK127" s="102"/>
      <c r="DL127" s="101"/>
      <c r="DM127" s="102"/>
      <c r="DN127" s="101"/>
      <c r="DO127" s="102"/>
      <c r="DP127" s="101"/>
      <c r="DQ127" s="102"/>
    </row>
    <row r="128" spans="54:121" ht="14.25">
      <c r="BB128" s="83"/>
      <c r="BC128" s="91"/>
      <c r="BD128" s="83"/>
      <c r="BE128" s="21"/>
      <c r="BF128" s="83"/>
      <c r="BG128" s="91"/>
      <c r="BH128" s="83"/>
      <c r="BI128" s="94"/>
      <c r="BJ128" s="83"/>
      <c r="BK128" s="84"/>
      <c r="BL128" s="83"/>
      <c r="BM128" s="94"/>
      <c r="BN128" s="83"/>
      <c r="BO128" s="94"/>
      <c r="BP128" s="83"/>
      <c r="BQ128" s="84"/>
      <c r="BR128" s="83"/>
      <c r="BS128" s="94"/>
      <c r="BT128" s="83"/>
      <c r="BU128" s="94"/>
      <c r="BV128" s="83"/>
      <c r="BW128" s="84"/>
      <c r="BX128" s="83"/>
      <c r="BY128" s="94"/>
      <c r="BZ128" s="83"/>
      <c r="CA128" s="94"/>
      <c r="CB128" s="83"/>
      <c r="CC128" s="84"/>
      <c r="CD128" s="83"/>
      <c r="CE128" s="94"/>
      <c r="CF128" s="83"/>
      <c r="CG128" s="85"/>
      <c r="CH128" s="4"/>
      <c r="CI128" s="102"/>
      <c r="CJ128" s="4"/>
      <c r="CK128" s="102"/>
      <c r="CL128" s="4"/>
      <c r="CM128" s="102"/>
      <c r="CN128" s="4"/>
      <c r="CO128" s="102"/>
      <c r="CP128" s="4"/>
      <c r="CQ128" s="102"/>
      <c r="CR128" s="4"/>
      <c r="CS128" s="102"/>
      <c r="CT128" s="4"/>
      <c r="CU128" s="102"/>
      <c r="CV128" s="4"/>
      <c r="CW128" s="102"/>
      <c r="CX128" s="4"/>
      <c r="CY128" s="102"/>
      <c r="CZ128" s="4"/>
      <c r="DA128" s="102"/>
      <c r="DB128" s="4"/>
      <c r="DC128" s="102"/>
      <c r="DD128" s="4"/>
      <c r="DE128" s="102"/>
      <c r="DF128" s="4"/>
      <c r="DG128" s="102"/>
      <c r="DH128" s="4"/>
      <c r="DI128" s="102"/>
      <c r="DJ128" s="4"/>
      <c r="DK128" s="102"/>
      <c r="DL128" s="4"/>
      <c r="DM128" s="102"/>
      <c r="DN128" s="4"/>
      <c r="DO128" s="102"/>
      <c r="DP128" s="4"/>
      <c r="DQ128" s="102"/>
    </row>
    <row r="129" spans="54:121" ht="14.25">
      <c r="BB129" s="83"/>
      <c r="BC129" s="91"/>
      <c r="BD129" s="83"/>
      <c r="BE129" s="21"/>
      <c r="BF129" s="83"/>
      <c r="BG129" s="91"/>
      <c r="BH129" s="83"/>
      <c r="BI129" s="94"/>
      <c r="BJ129" s="83"/>
      <c r="BK129" s="84"/>
      <c r="BL129" s="83"/>
      <c r="BM129" s="94"/>
      <c r="BN129" s="83"/>
      <c r="BO129" s="94"/>
      <c r="BP129" s="83"/>
      <c r="BQ129" s="84"/>
      <c r="BR129" s="83"/>
      <c r="BS129" s="94"/>
      <c r="BT129" s="83"/>
      <c r="BU129" s="94"/>
      <c r="BV129" s="83"/>
      <c r="BW129" s="84"/>
      <c r="BX129" s="83"/>
      <c r="BY129" s="94"/>
      <c r="BZ129" s="83"/>
      <c r="CA129" s="94"/>
      <c r="CB129" s="83"/>
      <c r="CC129" s="84"/>
      <c r="CD129" s="83"/>
      <c r="CE129" s="94"/>
      <c r="CF129" s="83"/>
      <c r="CG129" s="85"/>
      <c r="CH129" s="103"/>
      <c r="CI129" s="102"/>
      <c r="CJ129" s="4"/>
      <c r="CK129" s="102"/>
      <c r="CL129" s="4"/>
      <c r="CM129" s="102"/>
      <c r="CN129" s="4"/>
      <c r="CO129" s="102"/>
      <c r="CP129" s="4"/>
      <c r="CQ129" s="102"/>
      <c r="CR129" s="4"/>
      <c r="CS129" s="102"/>
      <c r="CT129" s="4"/>
      <c r="CU129" s="102"/>
      <c r="CV129" s="4"/>
      <c r="CW129" s="102"/>
      <c r="CX129" s="4"/>
      <c r="CY129" s="102"/>
      <c r="CZ129" s="4"/>
      <c r="DA129" s="102"/>
      <c r="DB129" s="4"/>
      <c r="DC129" s="102"/>
      <c r="DD129" s="4"/>
      <c r="DE129" s="102"/>
      <c r="DF129" s="4"/>
      <c r="DG129" s="102"/>
      <c r="DH129" s="4"/>
      <c r="DI129" s="102"/>
      <c r="DJ129" s="4"/>
      <c r="DK129" s="102"/>
      <c r="DL129" s="4"/>
      <c r="DM129" s="102"/>
      <c r="DN129" s="4"/>
      <c r="DO129" s="102"/>
      <c r="DP129" s="4"/>
      <c r="DQ129" s="102"/>
    </row>
    <row r="130" spans="54:121" ht="14.25">
      <c r="BB130" s="83"/>
      <c r="BC130" s="91"/>
      <c r="BD130" s="83"/>
      <c r="BE130" s="21"/>
      <c r="BF130" s="83"/>
      <c r="BG130" s="91"/>
      <c r="BH130" s="83"/>
      <c r="BI130" s="94"/>
      <c r="BJ130" s="83"/>
      <c r="BK130" s="84"/>
      <c r="BL130" s="83"/>
      <c r="BM130" s="94"/>
      <c r="BN130" s="83"/>
      <c r="BO130" s="94"/>
      <c r="BP130" s="83"/>
      <c r="BQ130" s="84"/>
      <c r="BR130" s="83"/>
      <c r="BS130" s="94"/>
      <c r="BT130" s="83"/>
      <c r="BU130" s="94"/>
      <c r="BV130" s="83"/>
      <c r="BW130" s="84"/>
      <c r="BX130" s="83"/>
      <c r="BY130" s="94"/>
      <c r="BZ130" s="83"/>
      <c r="CA130" s="94"/>
      <c r="CB130" s="83"/>
      <c r="CC130" s="84"/>
      <c r="CD130" s="83"/>
      <c r="CE130" s="94"/>
      <c r="CF130" s="83"/>
      <c r="CG130" s="85"/>
      <c r="CH130" s="101"/>
      <c r="CI130" s="102"/>
      <c r="CJ130" s="101"/>
      <c r="CK130" s="102"/>
      <c r="CL130" s="101"/>
      <c r="CM130" s="102"/>
      <c r="CN130" s="101"/>
      <c r="CO130" s="102"/>
      <c r="CP130" s="101"/>
      <c r="CQ130" s="102"/>
      <c r="CR130" s="101"/>
      <c r="CS130" s="102"/>
      <c r="CT130" s="101"/>
      <c r="CU130" s="102"/>
      <c r="CV130" s="101"/>
      <c r="CW130" s="102"/>
      <c r="CX130" s="101"/>
      <c r="CY130" s="102"/>
      <c r="CZ130" s="101"/>
      <c r="DA130" s="102"/>
      <c r="DB130" s="101"/>
      <c r="DC130" s="102"/>
      <c r="DD130" s="101"/>
      <c r="DE130" s="102"/>
      <c r="DF130" s="101"/>
      <c r="DG130" s="102"/>
      <c r="DH130" s="101"/>
      <c r="DI130" s="102"/>
      <c r="DJ130" s="101"/>
      <c r="DK130" s="102"/>
      <c r="DL130" s="101"/>
      <c r="DM130" s="102"/>
      <c r="DN130" s="101"/>
      <c r="DO130" s="102"/>
      <c r="DP130" s="101"/>
      <c r="DQ130" s="102"/>
    </row>
    <row r="131" spans="54:121" ht="14.25">
      <c r="BB131" s="83"/>
      <c r="BC131" s="91"/>
      <c r="BD131" s="83"/>
      <c r="BE131" s="21"/>
      <c r="BF131" s="83"/>
      <c r="BG131" s="91"/>
      <c r="BH131" s="83"/>
      <c r="BI131" s="94"/>
      <c r="BJ131" s="83"/>
      <c r="BK131" s="84"/>
      <c r="BL131" s="83"/>
      <c r="BM131" s="94"/>
      <c r="BN131" s="83"/>
      <c r="BO131" s="94"/>
      <c r="BP131" s="83"/>
      <c r="BQ131" s="84"/>
      <c r="BR131" s="83"/>
      <c r="BS131" s="94"/>
      <c r="BT131" s="83"/>
      <c r="BU131" s="94"/>
      <c r="BV131" s="83"/>
      <c r="BW131" s="84"/>
      <c r="BX131" s="83"/>
      <c r="BY131" s="94"/>
      <c r="BZ131" s="83"/>
      <c r="CA131" s="94"/>
      <c r="CB131" s="83"/>
      <c r="CC131" s="84"/>
      <c r="CD131" s="83"/>
      <c r="CE131" s="94"/>
      <c r="CF131" s="83"/>
      <c r="CG131" s="85"/>
      <c r="CH131" s="4"/>
      <c r="CI131" s="102"/>
      <c r="CJ131" s="4"/>
      <c r="CK131" s="102"/>
      <c r="CL131" s="4"/>
      <c r="CM131" s="102"/>
      <c r="CN131" s="4"/>
      <c r="CO131" s="102"/>
      <c r="CP131" s="4"/>
      <c r="CQ131" s="102"/>
      <c r="CR131" s="4"/>
      <c r="CS131" s="102"/>
      <c r="CT131" s="4"/>
      <c r="CU131" s="102"/>
      <c r="CV131" s="4"/>
      <c r="CW131" s="102"/>
      <c r="CX131" s="4"/>
      <c r="CY131" s="102"/>
      <c r="CZ131" s="4"/>
      <c r="DA131" s="102"/>
      <c r="DB131" s="4"/>
      <c r="DC131" s="102"/>
      <c r="DD131" s="4"/>
      <c r="DE131" s="102"/>
      <c r="DF131" s="4"/>
      <c r="DG131" s="102"/>
      <c r="DH131" s="4"/>
      <c r="DI131" s="102"/>
      <c r="DJ131" s="4"/>
      <c r="DK131" s="102"/>
      <c r="DL131" s="4"/>
      <c r="DM131" s="102"/>
      <c r="DN131" s="4"/>
      <c r="DO131" s="102"/>
      <c r="DP131" s="4"/>
      <c r="DQ131" s="102"/>
    </row>
    <row r="132" spans="54:121" ht="14.25">
      <c r="BB132" s="83"/>
      <c r="BC132" s="91"/>
      <c r="BD132" s="83"/>
      <c r="BE132" s="21"/>
      <c r="BF132" s="83"/>
      <c r="BG132" s="91"/>
      <c r="BH132" s="83"/>
      <c r="BI132" s="94"/>
      <c r="BJ132" s="83"/>
      <c r="BK132" s="84"/>
      <c r="BL132" s="83"/>
      <c r="BM132" s="94"/>
      <c r="BN132" s="83"/>
      <c r="BO132" s="94"/>
      <c r="BP132" s="83"/>
      <c r="BQ132" s="84"/>
      <c r="BR132" s="83"/>
      <c r="BS132" s="94"/>
      <c r="BT132" s="83"/>
      <c r="BU132" s="94"/>
      <c r="BV132" s="83"/>
      <c r="BW132" s="84"/>
      <c r="BX132" s="83"/>
      <c r="BY132" s="94"/>
      <c r="BZ132" s="83"/>
      <c r="CA132" s="94"/>
      <c r="CB132" s="83"/>
      <c r="CC132" s="84"/>
      <c r="CD132" s="83"/>
      <c r="CE132" s="94"/>
      <c r="CF132" s="83"/>
      <c r="CG132" s="85"/>
      <c r="CH132" s="4"/>
      <c r="CI132" s="102"/>
      <c r="CJ132" s="4"/>
      <c r="CK132" s="102"/>
      <c r="CL132" s="4"/>
      <c r="CM132" s="102"/>
      <c r="CN132" s="4"/>
      <c r="CO132" s="102"/>
      <c r="CP132" s="4"/>
      <c r="CQ132" s="102"/>
      <c r="CR132" s="4"/>
      <c r="CS132" s="102"/>
      <c r="CT132" s="4"/>
      <c r="CU132" s="102"/>
      <c r="CV132" s="4"/>
      <c r="CW132" s="102"/>
      <c r="CX132" s="4"/>
      <c r="CY132" s="102"/>
      <c r="CZ132" s="4"/>
      <c r="DA132" s="102"/>
      <c r="DB132" s="4"/>
      <c r="DC132" s="102"/>
      <c r="DD132" s="4"/>
      <c r="DE132" s="102"/>
      <c r="DF132" s="4"/>
      <c r="DG132" s="102"/>
      <c r="DH132" s="4"/>
      <c r="DI132" s="102"/>
      <c r="DJ132" s="4"/>
      <c r="DK132" s="102"/>
      <c r="DL132" s="4"/>
      <c r="DM132" s="102"/>
      <c r="DN132" s="4"/>
      <c r="DO132" s="102"/>
      <c r="DP132" s="4"/>
      <c r="DQ132" s="102"/>
    </row>
    <row r="133" spans="54:121" ht="14.25">
      <c r="BB133" s="83"/>
      <c r="BC133" s="91"/>
      <c r="BD133" s="83"/>
      <c r="BE133" s="21"/>
      <c r="BF133" s="83"/>
      <c r="BG133" s="91"/>
      <c r="BH133" s="83"/>
      <c r="BI133" s="94"/>
      <c r="BJ133" s="83"/>
      <c r="BK133" s="84"/>
      <c r="BL133" s="83"/>
      <c r="BM133" s="94"/>
      <c r="BN133" s="83"/>
      <c r="BO133" s="94"/>
      <c r="BP133" s="83"/>
      <c r="BQ133" s="84"/>
      <c r="BR133" s="83"/>
      <c r="BS133" s="94"/>
      <c r="BT133" s="83"/>
      <c r="BU133" s="94"/>
      <c r="BV133" s="83"/>
      <c r="BW133" s="84"/>
      <c r="BX133" s="83"/>
      <c r="BY133" s="94"/>
      <c r="BZ133" s="83"/>
      <c r="CA133" s="94"/>
      <c r="CB133" s="83"/>
      <c r="CC133" s="84"/>
      <c r="CD133" s="83"/>
      <c r="CE133" s="94"/>
      <c r="CF133" s="83"/>
      <c r="CG133" s="85"/>
      <c r="CH133" s="101"/>
      <c r="CI133" s="102"/>
      <c r="CJ133" s="101"/>
      <c r="CK133" s="102"/>
      <c r="CL133" s="101"/>
      <c r="CM133" s="102"/>
      <c r="CN133" s="101"/>
      <c r="CO133" s="102"/>
      <c r="CP133" s="101"/>
      <c r="CQ133" s="102"/>
      <c r="CR133" s="101"/>
      <c r="CS133" s="102"/>
      <c r="CT133" s="101"/>
      <c r="CU133" s="102"/>
      <c r="CV133" s="101"/>
      <c r="CW133" s="102"/>
      <c r="CX133" s="101"/>
      <c r="CY133" s="102"/>
      <c r="CZ133" s="101"/>
      <c r="DA133" s="102"/>
      <c r="DB133" s="101"/>
      <c r="DC133" s="102"/>
      <c r="DD133" s="101"/>
      <c r="DE133" s="102"/>
      <c r="DF133" s="101"/>
      <c r="DG133" s="102"/>
      <c r="DH133" s="101"/>
      <c r="DI133" s="102"/>
      <c r="DJ133" s="101"/>
      <c r="DK133" s="102"/>
      <c r="DL133" s="101"/>
      <c r="DM133" s="102"/>
      <c r="DN133" s="101"/>
      <c r="DO133" s="102"/>
      <c r="DP133" s="101"/>
      <c r="DQ133" s="102"/>
    </row>
    <row r="134" spans="54:121" ht="14.25">
      <c r="BB134" s="83"/>
      <c r="BC134" s="91"/>
      <c r="BD134" s="83"/>
      <c r="BE134" s="21"/>
      <c r="BF134" s="83"/>
      <c r="BG134" s="91"/>
      <c r="BH134" s="83"/>
      <c r="BI134" s="94"/>
      <c r="BJ134" s="83"/>
      <c r="BK134" s="84"/>
      <c r="BL134" s="83"/>
      <c r="BM134" s="94"/>
      <c r="BN134" s="83"/>
      <c r="BO134" s="94"/>
      <c r="BP134" s="83"/>
      <c r="BQ134" s="84"/>
      <c r="BR134" s="83"/>
      <c r="BS134" s="94"/>
      <c r="BT134" s="83"/>
      <c r="BU134" s="94"/>
      <c r="BV134" s="83"/>
      <c r="BW134" s="84"/>
      <c r="BX134" s="83"/>
      <c r="BY134" s="94"/>
      <c r="BZ134" s="83"/>
      <c r="CA134" s="94"/>
      <c r="CB134" s="83"/>
      <c r="CC134" s="84"/>
      <c r="CD134" s="83"/>
      <c r="CE134" s="94"/>
      <c r="CF134" s="83"/>
      <c r="CG134" s="85"/>
      <c r="CH134" s="4"/>
      <c r="CI134" s="102"/>
      <c r="CJ134" s="4"/>
      <c r="CK134" s="102"/>
      <c r="CL134" s="4"/>
      <c r="CM134" s="102"/>
      <c r="CN134" s="4"/>
      <c r="CO134" s="102"/>
      <c r="CP134" s="4"/>
      <c r="CQ134" s="102"/>
      <c r="CR134" s="4"/>
      <c r="CS134" s="102"/>
      <c r="CT134" s="4"/>
      <c r="CU134" s="102"/>
      <c r="CV134" s="4"/>
      <c r="CW134" s="102"/>
      <c r="CX134" s="4"/>
      <c r="CY134" s="102"/>
      <c r="CZ134" s="4"/>
      <c r="DA134" s="102"/>
      <c r="DB134" s="4"/>
      <c r="DC134" s="102"/>
      <c r="DD134" s="4"/>
      <c r="DE134" s="102"/>
      <c r="DF134" s="4"/>
      <c r="DG134" s="102"/>
      <c r="DH134" s="4"/>
      <c r="DI134" s="102"/>
      <c r="DJ134" s="4"/>
      <c r="DK134" s="102"/>
      <c r="DL134" s="4"/>
      <c r="DM134" s="102"/>
      <c r="DN134" s="4"/>
      <c r="DO134" s="102"/>
      <c r="DP134" s="4"/>
      <c r="DQ134" s="102"/>
    </row>
    <row r="135" spans="54:121" ht="14.25">
      <c r="BB135" s="83"/>
      <c r="BC135" s="91"/>
      <c r="BD135" s="83"/>
      <c r="BE135" s="21"/>
      <c r="BF135" s="83"/>
      <c r="BG135" s="91"/>
      <c r="BH135" s="83"/>
      <c r="BI135" s="94"/>
      <c r="BJ135" s="83"/>
      <c r="BK135" s="84"/>
      <c r="BL135" s="83"/>
      <c r="BM135" s="94"/>
      <c r="BN135" s="83"/>
      <c r="BO135" s="94"/>
      <c r="BP135" s="83"/>
      <c r="BQ135" s="84"/>
      <c r="BR135" s="83"/>
      <c r="BS135" s="94"/>
      <c r="BT135" s="83"/>
      <c r="BU135" s="94"/>
      <c r="BV135" s="83"/>
      <c r="BW135" s="84"/>
      <c r="BX135" s="83"/>
      <c r="BY135" s="94"/>
      <c r="BZ135" s="83"/>
      <c r="CA135" s="94"/>
      <c r="CB135" s="83"/>
      <c r="CC135" s="84"/>
      <c r="CD135" s="83"/>
      <c r="CE135" s="94"/>
      <c r="CF135" s="83"/>
      <c r="CG135" s="85"/>
      <c r="CH135" s="4"/>
      <c r="CI135" s="102"/>
      <c r="CJ135" s="4"/>
      <c r="CK135" s="102"/>
      <c r="CL135" s="4"/>
      <c r="CM135" s="102"/>
      <c r="CN135" s="4"/>
      <c r="CO135" s="102"/>
      <c r="CP135" s="4"/>
      <c r="CQ135" s="102"/>
      <c r="CR135" s="4"/>
      <c r="CS135" s="102"/>
      <c r="CT135" s="4"/>
      <c r="CU135" s="102"/>
      <c r="CV135" s="4"/>
      <c r="CW135" s="102"/>
      <c r="CX135" s="4"/>
      <c r="CY135" s="102"/>
      <c r="CZ135" s="4"/>
      <c r="DA135" s="102"/>
      <c r="DB135" s="4"/>
      <c r="DC135" s="102"/>
      <c r="DD135" s="4"/>
      <c r="DE135" s="102"/>
      <c r="DF135" s="4"/>
      <c r="DG135" s="102"/>
      <c r="DH135" s="4"/>
      <c r="DI135" s="102"/>
      <c r="DJ135" s="4"/>
      <c r="DK135" s="102"/>
      <c r="DL135" s="4"/>
      <c r="DM135" s="102"/>
      <c r="DN135" s="4"/>
      <c r="DO135" s="102"/>
      <c r="DP135" s="4"/>
      <c r="DQ135" s="102"/>
    </row>
    <row r="136" spans="54:121" ht="14.25">
      <c r="BB136" s="83"/>
      <c r="BC136" s="91"/>
      <c r="BD136" s="83"/>
      <c r="BE136" s="21"/>
      <c r="BF136" s="83"/>
      <c r="BG136" s="91"/>
      <c r="BH136" s="83"/>
      <c r="BI136" s="94"/>
      <c r="BJ136" s="83"/>
      <c r="BK136" s="84"/>
      <c r="BL136" s="83"/>
      <c r="BM136" s="94"/>
      <c r="BN136" s="83"/>
      <c r="BO136" s="94"/>
      <c r="BP136" s="83"/>
      <c r="BQ136" s="84"/>
      <c r="BR136" s="83"/>
      <c r="BS136" s="94"/>
      <c r="BT136" s="83"/>
      <c r="BU136" s="94"/>
      <c r="BV136" s="83"/>
      <c r="BW136" s="84"/>
      <c r="BX136" s="83"/>
      <c r="BY136" s="94"/>
      <c r="BZ136" s="83"/>
      <c r="CA136" s="94"/>
      <c r="CB136" s="83"/>
      <c r="CC136" s="84"/>
      <c r="CD136" s="83"/>
      <c r="CE136" s="94"/>
      <c r="CF136" s="83"/>
      <c r="CG136" s="85"/>
      <c r="CH136" s="101"/>
      <c r="CI136" s="102"/>
      <c r="CJ136" s="101"/>
      <c r="CK136" s="102"/>
      <c r="CL136" s="101"/>
      <c r="CM136" s="102"/>
      <c r="CN136" s="101"/>
      <c r="CO136" s="102"/>
      <c r="CP136" s="101"/>
      <c r="CQ136" s="102"/>
      <c r="CR136" s="101"/>
      <c r="CS136" s="102"/>
      <c r="CT136" s="101"/>
      <c r="CU136" s="102"/>
      <c r="CV136" s="101"/>
      <c r="CW136" s="102"/>
      <c r="CX136" s="101"/>
      <c r="CY136" s="102"/>
      <c r="CZ136" s="101"/>
      <c r="DA136" s="102"/>
      <c r="DB136" s="101"/>
      <c r="DC136" s="102"/>
      <c r="DD136" s="101"/>
      <c r="DE136" s="102"/>
      <c r="DF136" s="101"/>
      <c r="DG136" s="102"/>
      <c r="DH136" s="101"/>
      <c r="DI136" s="102"/>
      <c r="DJ136" s="101"/>
      <c r="DK136" s="102"/>
      <c r="DL136" s="101"/>
      <c r="DM136" s="102"/>
      <c r="DN136" s="101"/>
      <c r="DO136" s="102"/>
      <c r="DP136" s="101"/>
      <c r="DQ136" s="102"/>
    </row>
    <row r="137" spans="54:121" ht="14.25">
      <c r="BB137" s="83"/>
      <c r="BC137" s="91"/>
      <c r="BD137" s="83"/>
      <c r="BE137" s="21"/>
      <c r="BF137" s="83"/>
      <c r="BG137" s="91"/>
      <c r="BH137" s="83"/>
      <c r="BI137" s="94"/>
      <c r="BJ137" s="83"/>
      <c r="BK137" s="84"/>
      <c r="BL137" s="83"/>
      <c r="BM137" s="94"/>
      <c r="BN137" s="83"/>
      <c r="BO137" s="94"/>
      <c r="BP137" s="83"/>
      <c r="BQ137" s="84"/>
      <c r="BR137" s="83"/>
      <c r="BS137" s="94"/>
      <c r="BT137" s="83"/>
      <c r="BU137" s="94"/>
      <c r="BV137" s="83"/>
      <c r="BW137" s="84"/>
      <c r="BX137" s="83"/>
      <c r="BY137" s="94"/>
      <c r="BZ137" s="83"/>
      <c r="CA137" s="94"/>
      <c r="CB137" s="83"/>
      <c r="CC137" s="84"/>
      <c r="CD137" s="83"/>
      <c r="CE137" s="94"/>
      <c r="CF137" s="83"/>
      <c r="CG137" s="85"/>
      <c r="CH137" s="4"/>
      <c r="CI137" s="102"/>
      <c r="CJ137" s="4"/>
      <c r="CK137" s="102"/>
      <c r="CL137" s="4"/>
      <c r="CM137" s="102"/>
      <c r="CN137" s="4"/>
      <c r="CO137" s="102"/>
      <c r="CP137" s="4"/>
      <c r="CQ137" s="102"/>
      <c r="CR137" s="4"/>
      <c r="CS137" s="102"/>
      <c r="CT137" s="4"/>
      <c r="CU137" s="102"/>
      <c r="CV137" s="4"/>
      <c r="CW137" s="102"/>
      <c r="CX137" s="4"/>
      <c r="CY137" s="102"/>
      <c r="CZ137" s="4"/>
      <c r="DA137" s="102"/>
      <c r="DB137" s="4"/>
      <c r="DC137" s="102"/>
      <c r="DD137" s="4"/>
      <c r="DE137" s="102"/>
      <c r="DF137" s="4"/>
      <c r="DG137" s="102"/>
      <c r="DH137" s="4"/>
      <c r="DI137" s="102"/>
      <c r="DJ137" s="4"/>
      <c r="DK137" s="102"/>
      <c r="DL137" s="4"/>
      <c r="DM137" s="102"/>
      <c r="DN137" s="4"/>
      <c r="DO137" s="102"/>
      <c r="DP137" s="4"/>
      <c r="DQ137" s="102"/>
    </row>
    <row r="138" spans="54:121" ht="14.25">
      <c r="BB138" s="83"/>
      <c r="BC138" s="91"/>
      <c r="BD138" s="83"/>
      <c r="BE138" s="21"/>
      <c r="BF138" s="83"/>
      <c r="BG138" s="91"/>
      <c r="BH138" s="83"/>
      <c r="BI138" s="94"/>
      <c r="BJ138" s="83"/>
      <c r="BK138" s="84"/>
      <c r="BL138" s="83"/>
      <c r="BM138" s="94"/>
      <c r="BN138" s="83"/>
      <c r="BO138" s="94"/>
      <c r="BP138" s="83"/>
      <c r="BQ138" s="84"/>
      <c r="BR138" s="83"/>
      <c r="BS138" s="94"/>
      <c r="BT138" s="83"/>
      <c r="BU138" s="94"/>
      <c r="BV138" s="83"/>
      <c r="BW138" s="84"/>
      <c r="BX138" s="83"/>
      <c r="BY138" s="94"/>
      <c r="BZ138" s="83"/>
      <c r="CA138" s="94"/>
      <c r="CB138" s="83"/>
      <c r="CC138" s="84"/>
      <c r="CD138" s="83"/>
      <c r="CE138" s="94"/>
      <c r="CF138" s="83"/>
      <c r="CG138" s="85"/>
      <c r="CH138" s="4"/>
      <c r="CI138" s="102"/>
      <c r="CJ138" s="4"/>
      <c r="CK138" s="102"/>
      <c r="CL138" s="4"/>
      <c r="CM138" s="102"/>
      <c r="CN138" s="4"/>
      <c r="CO138" s="102"/>
      <c r="CP138" s="4"/>
      <c r="CQ138" s="102"/>
      <c r="CR138" s="4"/>
      <c r="CS138" s="102"/>
      <c r="CT138" s="4"/>
      <c r="CU138" s="102"/>
      <c r="CV138" s="4"/>
      <c r="CW138" s="102"/>
      <c r="CX138" s="4"/>
      <c r="CY138" s="102"/>
      <c r="CZ138" s="4"/>
      <c r="DA138" s="102"/>
      <c r="DB138" s="4"/>
      <c r="DC138" s="102"/>
      <c r="DD138" s="4"/>
      <c r="DE138" s="102"/>
      <c r="DF138" s="4"/>
      <c r="DG138" s="102"/>
      <c r="DH138" s="4"/>
      <c r="DI138" s="102"/>
      <c r="DJ138" s="4"/>
      <c r="DK138" s="102"/>
      <c r="DL138" s="4"/>
      <c r="DM138" s="102"/>
      <c r="DN138" s="4"/>
      <c r="DO138" s="102"/>
      <c r="DP138" s="4"/>
      <c r="DQ138" s="102"/>
    </row>
    <row r="139" spans="54:121" ht="14.25">
      <c r="BB139" s="83"/>
      <c r="BC139" s="91"/>
      <c r="BD139" s="83"/>
      <c r="BE139" s="21"/>
      <c r="BF139" s="83"/>
      <c r="BG139" s="91"/>
      <c r="BH139" s="83"/>
      <c r="BI139" s="94"/>
      <c r="BJ139" s="83"/>
      <c r="BK139" s="84"/>
      <c r="BL139" s="83"/>
      <c r="BM139" s="94"/>
      <c r="BN139" s="83"/>
      <c r="BO139" s="94"/>
      <c r="BP139" s="83"/>
      <c r="BQ139" s="84"/>
      <c r="BR139" s="83"/>
      <c r="BS139" s="94"/>
      <c r="BT139" s="83"/>
      <c r="BU139" s="94"/>
      <c r="BV139" s="83"/>
      <c r="BW139" s="84"/>
      <c r="BX139" s="83"/>
      <c r="BY139" s="94"/>
      <c r="BZ139" s="83"/>
      <c r="CA139" s="94"/>
      <c r="CB139" s="83"/>
      <c r="CC139" s="84"/>
      <c r="CD139" s="83"/>
      <c r="CE139" s="94"/>
      <c r="CF139" s="83"/>
      <c r="CG139" s="85"/>
      <c r="CH139" s="101"/>
      <c r="CI139" s="102"/>
      <c r="CJ139" s="101"/>
      <c r="CK139" s="102"/>
      <c r="CL139" s="101"/>
      <c r="CM139" s="102"/>
      <c r="CN139" s="101"/>
      <c r="CO139" s="102"/>
      <c r="CP139" s="101"/>
      <c r="CQ139" s="102"/>
      <c r="CR139" s="101"/>
      <c r="CS139" s="102"/>
      <c r="CT139" s="101"/>
      <c r="CU139" s="102"/>
      <c r="CV139" s="101"/>
      <c r="CW139" s="102"/>
      <c r="CX139" s="101"/>
      <c r="CY139" s="102"/>
      <c r="CZ139" s="101"/>
      <c r="DA139" s="102"/>
      <c r="DB139" s="101"/>
      <c r="DC139" s="102"/>
      <c r="DD139" s="101"/>
      <c r="DE139" s="102"/>
      <c r="DF139" s="101"/>
      <c r="DG139" s="102"/>
      <c r="DH139" s="101"/>
      <c r="DI139" s="102"/>
      <c r="DJ139" s="101"/>
      <c r="DK139" s="102"/>
      <c r="DL139" s="101"/>
      <c r="DM139" s="102"/>
      <c r="DN139" s="101"/>
      <c r="DO139" s="102"/>
      <c r="DP139" s="101"/>
      <c r="DQ139" s="102"/>
    </row>
    <row r="140" spans="54:121" ht="14.25">
      <c r="BB140" s="83"/>
      <c r="BC140" s="91"/>
      <c r="BD140" s="83"/>
      <c r="BE140" s="21"/>
      <c r="BF140" s="83"/>
      <c r="BG140" s="91"/>
      <c r="BH140" s="83"/>
      <c r="BI140" s="94"/>
      <c r="BJ140" s="83"/>
      <c r="BK140" s="84"/>
      <c r="BL140" s="83"/>
      <c r="BM140" s="94"/>
      <c r="BN140" s="83"/>
      <c r="BO140" s="94"/>
      <c r="BP140" s="83"/>
      <c r="BQ140" s="84"/>
      <c r="BR140" s="83"/>
      <c r="BS140" s="94"/>
      <c r="BT140" s="83"/>
      <c r="BU140" s="94"/>
      <c r="BV140" s="83"/>
      <c r="BW140" s="84"/>
      <c r="BX140" s="83"/>
      <c r="BY140" s="94"/>
      <c r="BZ140" s="83"/>
      <c r="CA140" s="94"/>
      <c r="CB140" s="83"/>
      <c r="CC140" s="84"/>
      <c r="CD140" s="83"/>
      <c r="CE140" s="94"/>
      <c r="CF140" s="83"/>
      <c r="CG140" s="85"/>
      <c r="CH140" s="4"/>
      <c r="CI140" s="102"/>
      <c r="CJ140" s="4"/>
      <c r="CK140" s="102"/>
      <c r="CL140" s="4"/>
      <c r="CM140" s="102"/>
      <c r="CN140" s="4"/>
      <c r="CO140" s="102"/>
      <c r="CP140" s="4"/>
      <c r="CQ140" s="102"/>
      <c r="CR140" s="4"/>
      <c r="CS140" s="102"/>
      <c r="CT140" s="4"/>
      <c r="CU140" s="102"/>
      <c r="CV140" s="4"/>
      <c r="CW140" s="102"/>
      <c r="CX140" s="4"/>
      <c r="CY140" s="102"/>
      <c r="CZ140" s="4"/>
      <c r="DA140" s="102"/>
      <c r="DB140" s="4"/>
      <c r="DC140" s="102"/>
      <c r="DD140" s="4"/>
      <c r="DE140" s="102"/>
      <c r="DF140" s="4"/>
      <c r="DG140" s="102"/>
      <c r="DH140" s="4"/>
      <c r="DI140" s="102"/>
      <c r="DJ140" s="4"/>
      <c r="DK140" s="102"/>
      <c r="DL140" s="4"/>
      <c r="DM140" s="102"/>
      <c r="DN140" s="4"/>
      <c r="DO140" s="102"/>
      <c r="DP140" s="4"/>
      <c r="DQ140" s="102"/>
    </row>
    <row r="141" spans="54:121" ht="14.25">
      <c r="BB141" s="83"/>
      <c r="BC141" s="91"/>
      <c r="BD141" s="83"/>
      <c r="BE141" s="21"/>
      <c r="BF141" s="83"/>
      <c r="BG141" s="91"/>
      <c r="BH141" s="83"/>
      <c r="BI141" s="94"/>
      <c r="BJ141" s="83"/>
      <c r="BK141" s="84"/>
      <c r="BL141" s="83"/>
      <c r="BM141" s="94"/>
      <c r="BN141" s="83"/>
      <c r="BO141" s="94"/>
      <c r="BP141" s="83"/>
      <c r="BQ141" s="84"/>
      <c r="BR141" s="83"/>
      <c r="BS141" s="94"/>
      <c r="BT141" s="83"/>
      <c r="BU141" s="94"/>
      <c r="BV141" s="83"/>
      <c r="BW141" s="84"/>
      <c r="BX141" s="83"/>
      <c r="BY141" s="94"/>
      <c r="BZ141" s="83"/>
      <c r="CA141" s="94"/>
      <c r="CB141" s="83"/>
      <c r="CC141" s="84"/>
      <c r="CD141" s="83"/>
      <c r="CE141" s="94"/>
      <c r="CF141" s="83"/>
      <c r="CG141" s="85"/>
      <c r="CH141" s="4"/>
      <c r="CI141" s="102"/>
      <c r="CJ141" s="4"/>
      <c r="CK141" s="102"/>
      <c r="CL141" s="4"/>
      <c r="CM141" s="102"/>
      <c r="CN141" s="4"/>
      <c r="CO141" s="102"/>
      <c r="CP141" s="4"/>
      <c r="CQ141" s="102"/>
      <c r="CR141" s="4"/>
      <c r="CS141" s="102"/>
      <c r="CT141" s="4"/>
      <c r="CU141" s="102"/>
      <c r="CV141" s="4"/>
      <c r="CW141" s="102"/>
      <c r="CX141" s="4"/>
      <c r="CY141" s="102"/>
      <c r="CZ141" s="4"/>
      <c r="DA141" s="102"/>
      <c r="DB141" s="4"/>
      <c r="DC141" s="102"/>
      <c r="DD141" s="4"/>
      <c r="DE141" s="102"/>
      <c r="DF141" s="4"/>
      <c r="DG141" s="102"/>
      <c r="DH141" s="4"/>
      <c r="DI141" s="102"/>
      <c r="DJ141" s="4"/>
      <c r="DK141" s="102"/>
      <c r="DL141" s="4"/>
      <c r="DM141" s="102"/>
      <c r="DN141" s="4"/>
      <c r="DO141" s="102"/>
      <c r="DP141" s="4"/>
      <c r="DQ141" s="102"/>
    </row>
    <row r="142" spans="54:121" ht="14.25">
      <c r="BB142" s="83"/>
      <c r="BC142" s="91"/>
      <c r="BD142" s="83"/>
      <c r="BE142" s="21"/>
      <c r="BF142" s="83"/>
      <c r="BG142" s="91"/>
      <c r="BH142" s="83"/>
      <c r="BI142" s="94"/>
      <c r="BJ142" s="83"/>
      <c r="BK142" s="84"/>
      <c r="BL142" s="83"/>
      <c r="BM142" s="94"/>
      <c r="BN142" s="83"/>
      <c r="BO142" s="94"/>
      <c r="BP142" s="83"/>
      <c r="BQ142" s="84"/>
      <c r="BR142" s="83"/>
      <c r="BS142" s="94"/>
      <c r="BT142" s="83"/>
      <c r="BU142" s="94"/>
      <c r="BV142" s="83"/>
      <c r="BW142" s="84"/>
      <c r="BX142" s="83"/>
      <c r="BY142" s="94"/>
      <c r="BZ142" s="83"/>
      <c r="CA142" s="94"/>
      <c r="CB142" s="83"/>
      <c r="CC142" s="84"/>
      <c r="CD142" s="83"/>
      <c r="CE142" s="94"/>
      <c r="CF142" s="83"/>
      <c r="CG142" s="85"/>
      <c r="CH142" s="101"/>
      <c r="CI142" s="102"/>
      <c r="CJ142" s="101"/>
      <c r="CK142" s="102"/>
      <c r="CL142" s="101"/>
      <c r="CM142" s="102"/>
      <c r="CN142" s="101"/>
      <c r="CO142" s="102"/>
      <c r="CP142" s="101"/>
      <c r="CQ142" s="102"/>
      <c r="CR142" s="101"/>
      <c r="CS142" s="102"/>
      <c r="CT142" s="101"/>
      <c r="CU142" s="102"/>
      <c r="CV142" s="101"/>
      <c r="CW142" s="102"/>
      <c r="CX142" s="101"/>
      <c r="CY142" s="102"/>
      <c r="CZ142" s="101"/>
      <c r="DA142" s="102"/>
      <c r="DB142" s="101"/>
      <c r="DC142" s="102"/>
      <c r="DD142" s="101"/>
      <c r="DE142" s="102"/>
      <c r="DF142" s="101"/>
      <c r="DG142" s="102"/>
      <c r="DH142" s="101"/>
      <c r="DI142" s="102"/>
      <c r="DJ142" s="101"/>
      <c r="DK142" s="102"/>
      <c r="DL142" s="101"/>
      <c r="DM142" s="102"/>
      <c r="DN142" s="101"/>
      <c r="DO142" s="102"/>
      <c r="DP142" s="101"/>
      <c r="DQ142" s="102"/>
    </row>
    <row r="143" spans="54:121" ht="14.25">
      <c r="BB143" s="83"/>
      <c r="BC143" s="91"/>
      <c r="BD143" s="83"/>
      <c r="BE143" s="21"/>
      <c r="BF143" s="83"/>
      <c r="BG143" s="91"/>
      <c r="BH143" s="83"/>
      <c r="BI143" s="94"/>
      <c r="BJ143" s="83"/>
      <c r="BK143" s="84"/>
      <c r="BL143" s="83"/>
      <c r="BM143" s="94"/>
      <c r="BN143" s="83"/>
      <c r="BO143" s="94"/>
      <c r="BP143" s="83"/>
      <c r="BQ143" s="84"/>
      <c r="BR143" s="83"/>
      <c r="BS143" s="94"/>
      <c r="BT143" s="83"/>
      <c r="BU143" s="94"/>
      <c r="BV143" s="83"/>
      <c r="BW143" s="84"/>
      <c r="BX143" s="83"/>
      <c r="BY143" s="94"/>
      <c r="BZ143" s="83"/>
      <c r="CA143" s="94"/>
      <c r="CB143" s="83"/>
      <c r="CC143" s="84"/>
      <c r="CD143" s="83"/>
      <c r="CE143" s="94"/>
      <c r="CF143" s="83"/>
      <c r="CG143" s="85"/>
      <c r="CH143" s="4"/>
      <c r="CI143" s="102"/>
      <c r="CJ143" s="4"/>
      <c r="CK143" s="102"/>
      <c r="CL143" s="4"/>
      <c r="CM143" s="102"/>
      <c r="CN143" s="4"/>
      <c r="CO143" s="102"/>
      <c r="CP143" s="4"/>
      <c r="CQ143" s="102"/>
      <c r="CR143" s="4"/>
      <c r="CS143" s="102"/>
      <c r="CT143" s="4"/>
      <c r="CU143" s="102"/>
      <c r="CV143" s="4"/>
      <c r="CW143" s="102"/>
      <c r="CX143" s="4"/>
      <c r="CY143" s="102"/>
      <c r="CZ143" s="4"/>
      <c r="DA143" s="102"/>
      <c r="DB143" s="4"/>
      <c r="DC143" s="102"/>
      <c r="DD143" s="4"/>
      <c r="DE143" s="102"/>
      <c r="DF143" s="4"/>
      <c r="DG143" s="102"/>
      <c r="DH143" s="4"/>
      <c r="DI143" s="102"/>
      <c r="DJ143" s="4"/>
      <c r="DK143" s="102"/>
      <c r="DL143" s="4"/>
      <c r="DM143" s="102"/>
      <c r="DN143" s="4"/>
      <c r="DO143" s="102"/>
      <c r="DP143" s="4"/>
      <c r="DQ143" s="102"/>
    </row>
    <row r="144" spans="54:121" ht="14.25">
      <c r="BB144" s="83"/>
      <c r="BC144" s="91"/>
      <c r="BD144" s="83"/>
      <c r="BE144" s="21"/>
      <c r="BF144" s="83"/>
      <c r="BG144" s="91"/>
      <c r="BH144" s="83"/>
      <c r="BI144" s="94"/>
      <c r="BJ144" s="83"/>
      <c r="BK144" s="84"/>
      <c r="BL144" s="83"/>
      <c r="BM144" s="94"/>
      <c r="BN144" s="83"/>
      <c r="BO144" s="94"/>
      <c r="BP144" s="83"/>
      <c r="BQ144" s="84"/>
      <c r="BR144" s="83"/>
      <c r="BS144" s="94"/>
      <c r="BT144" s="83"/>
      <c r="BU144" s="94"/>
      <c r="BV144" s="83"/>
      <c r="BW144" s="84"/>
      <c r="BX144" s="83"/>
      <c r="BY144" s="94"/>
      <c r="BZ144" s="83"/>
      <c r="CA144" s="94"/>
      <c r="CB144" s="83"/>
      <c r="CC144" s="84"/>
      <c r="CD144" s="83"/>
      <c r="CE144" s="94"/>
      <c r="CF144" s="83"/>
      <c r="CG144" s="85"/>
      <c r="CH144" s="4"/>
      <c r="CI144" s="102"/>
      <c r="CJ144" s="4"/>
      <c r="CK144" s="102"/>
      <c r="CL144" s="4"/>
      <c r="CM144" s="102"/>
      <c r="CN144" s="4"/>
      <c r="CO144" s="102"/>
      <c r="CP144" s="4"/>
      <c r="CQ144" s="102"/>
      <c r="CR144" s="4"/>
      <c r="CS144" s="102"/>
      <c r="CT144" s="4"/>
      <c r="CU144" s="102"/>
      <c r="CV144" s="4"/>
      <c r="CW144" s="102"/>
      <c r="CX144" s="4"/>
      <c r="CY144" s="102"/>
      <c r="CZ144" s="4"/>
      <c r="DA144" s="102"/>
      <c r="DB144" s="4"/>
      <c r="DC144" s="102"/>
      <c r="DD144" s="4"/>
      <c r="DE144" s="102"/>
      <c r="DF144" s="4"/>
      <c r="DG144" s="102"/>
      <c r="DH144" s="4"/>
      <c r="DI144" s="102"/>
      <c r="DJ144" s="4"/>
      <c r="DK144" s="102"/>
      <c r="DL144" s="4"/>
      <c r="DM144" s="102"/>
      <c r="DN144" s="4"/>
      <c r="DO144" s="102"/>
      <c r="DP144" s="4"/>
      <c r="DQ144" s="102"/>
    </row>
    <row r="145" spans="54:121" ht="14.25">
      <c r="BB145" s="83"/>
      <c r="BC145" s="91"/>
      <c r="BD145" s="83"/>
      <c r="BE145" s="21"/>
      <c r="BF145" s="83"/>
      <c r="BG145" s="91"/>
      <c r="BH145" s="83"/>
      <c r="BI145" s="94"/>
      <c r="BJ145" s="83"/>
      <c r="BK145" s="84"/>
      <c r="BL145" s="83"/>
      <c r="BM145" s="94"/>
      <c r="BN145" s="83"/>
      <c r="BO145" s="94"/>
      <c r="BP145" s="83"/>
      <c r="BQ145" s="84"/>
      <c r="BR145" s="83"/>
      <c r="BS145" s="94"/>
      <c r="BT145" s="83"/>
      <c r="BU145" s="94"/>
      <c r="BV145" s="83"/>
      <c r="BW145" s="84"/>
      <c r="BX145" s="83"/>
      <c r="BY145" s="94"/>
      <c r="BZ145" s="83"/>
      <c r="CA145" s="94"/>
      <c r="CB145" s="83"/>
      <c r="CC145" s="84"/>
      <c r="CD145" s="83"/>
      <c r="CE145" s="94"/>
      <c r="CF145" s="83"/>
      <c r="CG145" s="85"/>
      <c r="CH145" s="101"/>
      <c r="CI145" s="102"/>
      <c r="CJ145" s="101"/>
      <c r="CK145" s="102"/>
      <c r="CL145" s="101"/>
      <c r="CM145" s="102"/>
      <c r="CN145" s="101"/>
      <c r="CO145" s="102"/>
      <c r="CP145" s="101"/>
      <c r="CQ145" s="102"/>
      <c r="CR145" s="101"/>
      <c r="CS145" s="102"/>
      <c r="CT145" s="101"/>
      <c r="CU145" s="102"/>
      <c r="CV145" s="101"/>
      <c r="CW145" s="102"/>
      <c r="CX145" s="101"/>
      <c r="CY145" s="102"/>
      <c r="CZ145" s="101"/>
      <c r="DA145" s="102"/>
      <c r="DB145" s="101"/>
      <c r="DC145" s="102"/>
      <c r="DD145" s="101"/>
      <c r="DE145" s="102"/>
      <c r="DF145" s="101"/>
      <c r="DG145" s="102"/>
      <c r="DH145" s="101"/>
      <c r="DI145" s="102"/>
      <c r="DJ145" s="101"/>
      <c r="DK145" s="102"/>
      <c r="DL145" s="101"/>
      <c r="DM145" s="102"/>
      <c r="DN145" s="101"/>
      <c r="DO145" s="102"/>
      <c r="DP145" s="101"/>
      <c r="DQ145" s="102"/>
    </row>
    <row r="146" spans="54:121" ht="14.25">
      <c r="BB146" s="83"/>
      <c r="BC146" s="91"/>
      <c r="BD146" s="83"/>
      <c r="BE146" s="21"/>
      <c r="BF146" s="83"/>
      <c r="BG146" s="91"/>
      <c r="BH146" s="83"/>
      <c r="BI146" s="94"/>
      <c r="BJ146" s="83"/>
      <c r="BK146" s="84"/>
      <c r="BL146" s="83"/>
      <c r="BM146" s="94"/>
      <c r="BN146" s="83"/>
      <c r="BO146" s="94"/>
      <c r="BP146" s="83"/>
      <c r="BQ146" s="84"/>
      <c r="BR146" s="83"/>
      <c r="BS146" s="94"/>
      <c r="BT146" s="83"/>
      <c r="BU146" s="94"/>
      <c r="BV146" s="83"/>
      <c r="BW146" s="84"/>
      <c r="BX146" s="83"/>
      <c r="BY146" s="94"/>
      <c r="BZ146" s="83"/>
      <c r="CA146" s="94"/>
      <c r="CB146" s="83"/>
      <c r="CC146" s="84"/>
      <c r="CD146" s="83"/>
      <c r="CE146" s="94"/>
      <c r="CF146" s="83"/>
      <c r="CG146" s="85"/>
      <c r="CH146" s="4"/>
      <c r="CI146" s="102"/>
      <c r="CJ146" s="4"/>
      <c r="CK146" s="102"/>
      <c r="CL146" s="4"/>
      <c r="CM146" s="102"/>
      <c r="CN146" s="4"/>
      <c r="CO146" s="102"/>
      <c r="CP146" s="4"/>
      <c r="CQ146" s="102"/>
      <c r="CR146" s="4"/>
      <c r="CS146" s="102"/>
      <c r="CT146" s="4"/>
      <c r="CU146" s="102"/>
      <c r="CV146" s="4"/>
      <c r="CW146" s="102"/>
      <c r="CX146" s="4"/>
      <c r="CY146" s="102"/>
      <c r="CZ146" s="4"/>
      <c r="DA146" s="102"/>
      <c r="DB146" s="4"/>
      <c r="DC146" s="102"/>
      <c r="DD146" s="4"/>
      <c r="DE146" s="102"/>
      <c r="DF146" s="4"/>
      <c r="DG146" s="102"/>
      <c r="DH146" s="4"/>
      <c r="DI146" s="102"/>
      <c r="DJ146" s="4"/>
      <c r="DK146" s="102"/>
      <c r="DL146" s="4"/>
      <c r="DM146" s="102"/>
      <c r="DN146" s="4"/>
      <c r="DO146" s="102"/>
      <c r="DP146" s="4"/>
      <c r="DQ146" s="102"/>
    </row>
    <row r="147" spans="54:85" ht="14.25">
      <c r="BB147" s="83"/>
      <c r="BC147" s="91"/>
      <c r="BD147" s="83"/>
      <c r="BE147" s="21"/>
      <c r="BF147" s="83"/>
      <c r="BG147" s="91"/>
      <c r="BH147" s="83"/>
      <c r="BI147" s="94"/>
      <c r="BJ147" s="83"/>
      <c r="BK147" s="84"/>
      <c r="BL147" s="83"/>
      <c r="BM147" s="94"/>
      <c r="BN147" s="83"/>
      <c r="BO147" s="94"/>
      <c r="BP147" s="83"/>
      <c r="BQ147" s="84"/>
      <c r="BR147" s="83"/>
      <c r="BS147" s="94"/>
      <c r="BT147" s="83"/>
      <c r="BU147" s="94"/>
      <c r="BV147" s="83"/>
      <c r="BW147" s="84"/>
      <c r="BX147" s="83"/>
      <c r="BY147" s="94"/>
      <c r="BZ147" s="83"/>
      <c r="CA147" s="94"/>
      <c r="CB147" s="83"/>
      <c r="CC147" s="84"/>
      <c r="CD147" s="83"/>
      <c r="CE147" s="94"/>
      <c r="CF147" s="83"/>
      <c r="CG147" s="85"/>
    </row>
    <row r="148" spans="54:85" ht="14.25">
      <c r="BB148" s="83"/>
      <c r="BC148" s="91"/>
      <c r="BD148" s="83"/>
      <c r="BE148" s="21"/>
      <c r="BF148" s="83"/>
      <c r="BG148" s="91"/>
      <c r="BH148" s="83"/>
      <c r="BI148" s="94"/>
      <c r="BJ148" s="83"/>
      <c r="BK148" s="84"/>
      <c r="BL148" s="83"/>
      <c r="BM148" s="94"/>
      <c r="BN148" s="83"/>
      <c r="BO148" s="94"/>
      <c r="BP148" s="83"/>
      <c r="BQ148" s="84"/>
      <c r="BR148" s="83"/>
      <c r="BS148" s="94"/>
      <c r="BT148" s="83"/>
      <c r="BU148" s="94"/>
      <c r="BV148" s="83"/>
      <c r="BW148" s="84"/>
      <c r="BX148" s="83"/>
      <c r="BY148" s="94"/>
      <c r="BZ148" s="83"/>
      <c r="CA148" s="94"/>
      <c r="CB148" s="83"/>
      <c r="CC148" s="84"/>
      <c r="CD148" s="83"/>
      <c r="CE148" s="94"/>
      <c r="CF148" s="83"/>
      <c r="CG148" s="85"/>
    </row>
    <row r="149" spans="54:85" ht="14.25">
      <c r="BB149" s="83"/>
      <c r="BC149" s="91"/>
      <c r="BD149" s="83"/>
      <c r="BE149" s="21"/>
      <c r="BF149" s="83"/>
      <c r="BG149" s="91"/>
      <c r="BH149" s="83"/>
      <c r="BI149" s="94"/>
      <c r="BJ149" s="83"/>
      <c r="BK149" s="84"/>
      <c r="BL149" s="83"/>
      <c r="BM149" s="94"/>
      <c r="BN149" s="83"/>
      <c r="BO149" s="94"/>
      <c r="BP149" s="83"/>
      <c r="BQ149" s="84"/>
      <c r="BR149" s="83"/>
      <c r="BS149" s="94"/>
      <c r="BT149" s="83"/>
      <c r="BU149" s="94"/>
      <c r="BV149" s="83"/>
      <c r="BW149" s="84"/>
      <c r="BX149" s="83"/>
      <c r="BY149" s="94"/>
      <c r="BZ149" s="83"/>
      <c r="CA149" s="94"/>
      <c r="CB149" s="83"/>
      <c r="CC149" s="84"/>
      <c r="CD149" s="83"/>
      <c r="CE149" s="94"/>
      <c r="CF149" s="83"/>
      <c r="CG149" s="85"/>
    </row>
    <row r="150" spans="54:85" ht="14.25">
      <c r="BB150" s="83"/>
      <c r="BC150" s="91"/>
      <c r="BD150" s="83"/>
      <c r="BE150" s="21"/>
      <c r="BF150" s="83"/>
      <c r="BG150" s="91"/>
      <c r="BH150" s="83"/>
      <c r="BI150" s="94"/>
      <c r="BJ150" s="83"/>
      <c r="BK150" s="84"/>
      <c r="BL150" s="83"/>
      <c r="BM150" s="94"/>
      <c r="BN150" s="83"/>
      <c r="BO150" s="94"/>
      <c r="BP150" s="83"/>
      <c r="BQ150" s="84"/>
      <c r="BR150" s="83"/>
      <c r="BS150" s="94"/>
      <c r="BT150" s="83"/>
      <c r="BU150" s="94"/>
      <c r="BV150" s="83"/>
      <c r="BW150" s="84"/>
      <c r="BX150" s="83"/>
      <c r="BY150" s="94"/>
      <c r="BZ150" s="83"/>
      <c r="CA150" s="94"/>
      <c r="CB150" s="83"/>
      <c r="CC150" s="84"/>
      <c r="CD150" s="83"/>
      <c r="CE150" s="94"/>
      <c r="CF150" s="83"/>
      <c r="CG150" s="85"/>
    </row>
    <row r="151" spans="54:85" ht="14.25">
      <c r="BB151" s="83"/>
      <c r="BC151" s="91"/>
      <c r="BD151" s="83"/>
      <c r="BE151" s="21"/>
      <c r="BF151" s="83"/>
      <c r="BG151" s="91"/>
      <c r="BH151" s="83"/>
      <c r="BI151" s="94"/>
      <c r="BJ151" s="83"/>
      <c r="BK151" s="84"/>
      <c r="BL151" s="83"/>
      <c r="BM151" s="94"/>
      <c r="BN151" s="83"/>
      <c r="BO151" s="94"/>
      <c r="BP151" s="83"/>
      <c r="BQ151" s="84"/>
      <c r="BR151" s="83"/>
      <c r="BS151" s="94"/>
      <c r="BT151" s="83"/>
      <c r="BU151" s="94"/>
      <c r="BV151" s="83"/>
      <c r="BW151" s="84"/>
      <c r="BX151" s="83"/>
      <c r="BY151" s="94"/>
      <c r="BZ151" s="83"/>
      <c r="CA151" s="94"/>
      <c r="CB151" s="83"/>
      <c r="CC151" s="84"/>
      <c r="CD151" s="83"/>
      <c r="CE151" s="94"/>
      <c r="CF151" s="83"/>
      <c r="CG151" s="85"/>
    </row>
    <row r="152" spans="54:85" ht="14.25">
      <c r="BB152" s="83"/>
      <c r="BC152" s="91"/>
      <c r="BD152" s="83"/>
      <c r="BE152" s="21"/>
      <c r="BF152" s="83"/>
      <c r="BG152" s="91"/>
      <c r="BH152" s="83"/>
      <c r="BI152" s="94"/>
      <c r="BJ152" s="83"/>
      <c r="BK152" s="84"/>
      <c r="BL152" s="83"/>
      <c r="BM152" s="94"/>
      <c r="BN152" s="83"/>
      <c r="BO152" s="94"/>
      <c r="BP152" s="83"/>
      <c r="BQ152" s="84"/>
      <c r="BR152" s="83"/>
      <c r="BS152" s="94"/>
      <c r="BT152" s="83"/>
      <c r="BU152" s="94"/>
      <c r="BV152" s="83"/>
      <c r="BW152" s="84"/>
      <c r="BX152" s="83"/>
      <c r="BY152" s="94"/>
      <c r="BZ152" s="83"/>
      <c r="CA152" s="94"/>
      <c r="CB152" s="83"/>
      <c r="CC152" s="84"/>
      <c r="CD152" s="83"/>
      <c r="CE152" s="94"/>
      <c r="CF152" s="83"/>
      <c r="CG152" s="85"/>
    </row>
    <row r="153" spans="54:85" ht="14.25">
      <c r="BB153" s="83"/>
      <c r="BC153" s="91"/>
      <c r="BD153" s="83"/>
      <c r="BE153" s="21"/>
      <c r="BF153" s="83"/>
      <c r="BG153" s="91"/>
      <c r="BH153" s="83"/>
      <c r="BI153" s="94"/>
      <c r="BJ153" s="83"/>
      <c r="BK153" s="84"/>
      <c r="BL153" s="83"/>
      <c r="BM153" s="94"/>
      <c r="BN153" s="83"/>
      <c r="BO153" s="94"/>
      <c r="BP153" s="83"/>
      <c r="BQ153" s="84"/>
      <c r="BR153" s="83"/>
      <c r="BS153" s="94"/>
      <c r="BT153" s="83"/>
      <c r="BU153" s="94"/>
      <c r="BV153" s="83"/>
      <c r="BW153" s="84"/>
      <c r="BX153" s="83"/>
      <c r="BY153" s="94"/>
      <c r="BZ153" s="83"/>
      <c r="CA153" s="94"/>
      <c r="CB153" s="83"/>
      <c r="CC153" s="84"/>
      <c r="CD153" s="83"/>
      <c r="CE153" s="94"/>
      <c r="CF153" s="83"/>
      <c r="CG153" s="85"/>
    </row>
    <row r="154" spans="54:85" ht="14.25">
      <c r="BB154" s="83"/>
      <c r="BC154" s="91"/>
      <c r="BD154" s="83"/>
      <c r="BE154" s="21"/>
      <c r="BF154" s="83"/>
      <c r="BG154" s="91"/>
      <c r="BH154" s="83"/>
      <c r="BI154" s="94"/>
      <c r="BJ154" s="83"/>
      <c r="BK154" s="84"/>
      <c r="BL154" s="83"/>
      <c r="BM154" s="94"/>
      <c r="BN154" s="83"/>
      <c r="BO154" s="94"/>
      <c r="BP154" s="83"/>
      <c r="BQ154" s="84"/>
      <c r="BR154" s="83"/>
      <c r="BS154" s="94"/>
      <c r="BT154" s="83"/>
      <c r="BU154" s="94"/>
      <c r="BV154" s="83"/>
      <c r="BW154" s="84"/>
      <c r="BX154" s="83"/>
      <c r="BY154" s="94"/>
      <c r="BZ154" s="83"/>
      <c r="CA154" s="94"/>
      <c r="CB154" s="83"/>
      <c r="CC154" s="84"/>
      <c r="CD154" s="83"/>
      <c r="CE154" s="94"/>
      <c r="CF154" s="83"/>
      <c r="CG154" s="85"/>
    </row>
    <row r="155" spans="54:85" ht="14.25">
      <c r="BB155" s="83"/>
      <c r="BC155" s="91"/>
      <c r="BD155" s="83"/>
      <c r="BE155" s="21"/>
      <c r="BF155" s="83"/>
      <c r="BG155" s="91"/>
      <c r="BH155" s="83"/>
      <c r="BI155" s="94"/>
      <c r="BJ155" s="83"/>
      <c r="BK155" s="84"/>
      <c r="BL155" s="83"/>
      <c r="BM155" s="94"/>
      <c r="BN155" s="83"/>
      <c r="BO155" s="94"/>
      <c r="BP155" s="83"/>
      <c r="BQ155" s="84"/>
      <c r="BR155" s="83"/>
      <c r="BS155" s="94"/>
      <c r="BT155" s="83"/>
      <c r="BU155" s="94"/>
      <c r="BV155" s="83"/>
      <c r="BW155" s="84"/>
      <c r="BX155" s="83"/>
      <c r="BY155" s="94"/>
      <c r="BZ155" s="83"/>
      <c r="CA155" s="94"/>
      <c r="CB155" s="83"/>
      <c r="CC155" s="84"/>
      <c r="CD155" s="83"/>
      <c r="CE155" s="94"/>
      <c r="CF155" s="83"/>
      <c r="CG155" s="85"/>
    </row>
    <row r="156" spans="54:85" ht="14.25">
      <c r="BB156" s="83"/>
      <c r="BC156" s="91"/>
      <c r="BD156" s="83"/>
      <c r="BE156" s="21"/>
      <c r="BF156" s="83"/>
      <c r="BG156" s="91"/>
      <c r="BH156" s="83"/>
      <c r="BI156" s="94"/>
      <c r="BJ156" s="83"/>
      <c r="BK156" s="84"/>
      <c r="BL156" s="83"/>
      <c r="BM156" s="94"/>
      <c r="BN156" s="83"/>
      <c r="BO156" s="94"/>
      <c r="BP156" s="83"/>
      <c r="BQ156" s="84"/>
      <c r="BR156" s="83"/>
      <c r="BS156" s="94"/>
      <c r="BT156" s="83"/>
      <c r="BU156" s="94"/>
      <c r="BV156" s="83"/>
      <c r="BW156" s="84"/>
      <c r="BX156" s="83"/>
      <c r="BY156" s="94"/>
      <c r="BZ156" s="83"/>
      <c r="CA156" s="94"/>
      <c r="CB156" s="83"/>
      <c r="CC156" s="84"/>
      <c r="CD156" s="83"/>
      <c r="CE156" s="94"/>
      <c r="CF156" s="83"/>
      <c r="CG156" s="85"/>
    </row>
    <row r="157" spans="54:85" ht="14.25">
      <c r="BB157" s="83"/>
      <c r="BC157" s="91"/>
      <c r="BD157" s="83"/>
      <c r="BE157" s="21"/>
      <c r="BF157" s="83"/>
      <c r="BG157" s="91"/>
      <c r="BH157" s="83"/>
      <c r="BI157" s="94"/>
      <c r="BJ157" s="83"/>
      <c r="BK157" s="84"/>
      <c r="BL157" s="83"/>
      <c r="BM157" s="94"/>
      <c r="BN157" s="83"/>
      <c r="BO157" s="94"/>
      <c r="BP157" s="83"/>
      <c r="BQ157" s="84"/>
      <c r="BR157" s="83"/>
      <c r="BS157" s="94"/>
      <c r="BT157" s="83"/>
      <c r="BU157" s="94"/>
      <c r="BV157" s="83"/>
      <c r="BW157" s="84"/>
      <c r="BX157" s="83"/>
      <c r="BY157" s="94"/>
      <c r="BZ157" s="83"/>
      <c r="CA157" s="94"/>
      <c r="CB157" s="83"/>
      <c r="CC157" s="84"/>
      <c r="CD157" s="83"/>
      <c r="CE157" s="94"/>
      <c r="CF157" s="83"/>
      <c r="CG157" s="85"/>
    </row>
    <row r="158" spans="54:85" ht="14.25">
      <c r="BB158" s="83"/>
      <c r="BC158" s="91"/>
      <c r="BD158" s="83"/>
      <c r="BE158" s="21"/>
      <c r="BF158" s="83"/>
      <c r="BG158" s="91"/>
      <c r="BH158" s="83"/>
      <c r="BI158" s="94"/>
      <c r="BJ158" s="83"/>
      <c r="BK158" s="84"/>
      <c r="BL158" s="83"/>
      <c r="BM158" s="94"/>
      <c r="BN158" s="83"/>
      <c r="BO158" s="94"/>
      <c r="BP158" s="83"/>
      <c r="BQ158" s="84"/>
      <c r="BR158" s="83"/>
      <c r="BS158" s="94"/>
      <c r="BT158" s="83"/>
      <c r="BU158" s="94"/>
      <c r="BV158" s="83"/>
      <c r="BW158" s="84"/>
      <c r="BX158" s="83"/>
      <c r="BY158" s="94"/>
      <c r="BZ158" s="83"/>
      <c r="CA158" s="94"/>
      <c r="CB158" s="83"/>
      <c r="CC158" s="84"/>
      <c r="CD158" s="83"/>
      <c r="CE158" s="94"/>
      <c r="CF158" s="83"/>
      <c r="CG158" s="85"/>
    </row>
    <row r="159" spans="54:85" ht="14.25">
      <c r="BB159" s="83"/>
      <c r="BC159" s="91"/>
      <c r="BD159" s="83"/>
      <c r="BE159" s="21"/>
      <c r="BF159" s="83"/>
      <c r="BG159" s="91"/>
      <c r="BH159" s="83"/>
      <c r="BI159" s="94"/>
      <c r="BJ159" s="83"/>
      <c r="BK159" s="84"/>
      <c r="BL159" s="83"/>
      <c r="BM159" s="94"/>
      <c r="BN159" s="83"/>
      <c r="BO159" s="94"/>
      <c r="BP159" s="83"/>
      <c r="BQ159" s="84"/>
      <c r="BR159" s="83"/>
      <c r="BS159" s="94"/>
      <c r="BT159" s="83"/>
      <c r="BU159" s="94"/>
      <c r="BV159" s="83"/>
      <c r="BW159" s="84"/>
      <c r="BX159" s="83"/>
      <c r="BY159" s="94"/>
      <c r="BZ159" s="83"/>
      <c r="CA159" s="94"/>
      <c r="CB159" s="83"/>
      <c r="CC159" s="84"/>
      <c r="CD159" s="83"/>
      <c r="CE159" s="94"/>
      <c r="CF159" s="83"/>
      <c r="CG159" s="85"/>
    </row>
    <row r="160" spans="54:85" ht="14.25">
      <c r="BB160" s="83"/>
      <c r="BC160" s="91"/>
      <c r="BD160" s="83"/>
      <c r="BE160" s="21"/>
      <c r="BF160" s="83"/>
      <c r="BG160" s="91"/>
      <c r="BH160" s="83"/>
      <c r="BI160" s="94"/>
      <c r="BJ160" s="83"/>
      <c r="BK160" s="84"/>
      <c r="BL160" s="83"/>
      <c r="BM160" s="94"/>
      <c r="BN160" s="83"/>
      <c r="BO160" s="94"/>
      <c r="BP160" s="83"/>
      <c r="BQ160" s="84"/>
      <c r="BR160" s="83"/>
      <c r="BS160" s="94"/>
      <c r="BT160" s="83"/>
      <c r="BU160" s="94"/>
      <c r="BV160" s="83"/>
      <c r="BW160" s="84"/>
      <c r="BX160" s="83"/>
      <c r="BY160" s="94"/>
      <c r="BZ160" s="83"/>
      <c r="CA160" s="94"/>
      <c r="CB160" s="83"/>
      <c r="CC160" s="84"/>
      <c r="CD160" s="83"/>
      <c r="CE160" s="94"/>
      <c r="CF160" s="83"/>
      <c r="CG160" s="85"/>
    </row>
    <row r="161" spans="54:85" ht="14.25">
      <c r="BB161" s="83"/>
      <c r="BC161" s="91"/>
      <c r="BD161" s="83"/>
      <c r="BE161" s="21"/>
      <c r="BF161" s="83"/>
      <c r="BG161" s="91"/>
      <c r="BH161" s="83"/>
      <c r="BI161" s="94"/>
      <c r="BJ161" s="83"/>
      <c r="BK161" s="84"/>
      <c r="BL161" s="83"/>
      <c r="BM161" s="94"/>
      <c r="BN161" s="83"/>
      <c r="BO161" s="94"/>
      <c r="BP161" s="83"/>
      <c r="BQ161" s="84"/>
      <c r="BR161" s="83"/>
      <c r="BS161" s="94"/>
      <c r="BT161" s="83"/>
      <c r="BU161" s="94"/>
      <c r="BV161" s="83"/>
      <c r="BW161" s="84"/>
      <c r="BX161" s="83"/>
      <c r="BY161" s="94"/>
      <c r="BZ161" s="83"/>
      <c r="CA161" s="94"/>
      <c r="CB161" s="83"/>
      <c r="CC161" s="84"/>
      <c r="CD161" s="83"/>
      <c r="CE161" s="94"/>
      <c r="CF161" s="83"/>
      <c r="CG161" s="85"/>
    </row>
    <row r="162" spans="54:85" ht="14.25">
      <c r="BB162" s="83"/>
      <c r="BC162" s="91"/>
      <c r="BD162" s="83"/>
      <c r="BE162" s="21"/>
      <c r="BF162" s="83"/>
      <c r="BG162" s="91"/>
      <c r="BH162" s="83"/>
      <c r="BI162" s="94"/>
      <c r="BJ162" s="83"/>
      <c r="BK162" s="84"/>
      <c r="BL162" s="83"/>
      <c r="BM162" s="94"/>
      <c r="BN162" s="83"/>
      <c r="BO162" s="94"/>
      <c r="BP162" s="83"/>
      <c r="BQ162" s="84"/>
      <c r="BR162" s="83"/>
      <c r="BS162" s="94"/>
      <c r="BT162" s="83"/>
      <c r="BU162" s="94"/>
      <c r="BV162" s="83"/>
      <c r="BW162" s="84"/>
      <c r="BX162" s="83"/>
      <c r="BY162" s="94"/>
      <c r="BZ162" s="83"/>
      <c r="CA162" s="94"/>
      <c r="CB162" s="83"/>
      <c r="CC162" s="84"/>
      <c r="CD162" s="83"/>
      <c r="CE162" s="94"/>
      <c r="CF162" s="83"/>
      <c r="CG162" s="85"/>
    </row>
    <row r="163" spans="54:85" ht="14.25">
      <c r="BB163" s="83"/>
      <c r="BC163" s="91"/>
      <c r="BD163" s="83"/>
      <c r="BE163" s="21"/>
      <c r="BF163" s="83"/>
      <c r="BG163" s="91"/>
      <c r="BH163" s="83"/>
      <c r="BI163" s="94"/>
      <c r="BJ163" s="83"/>
      <c r="BK163" s="84"/>
      <c r="BL163" s="83"/>
      <c r="BM163" s="94"/>
      <c r="BN163" s="83"/>
      <c r="BO163" s="94"/>
      <c r="BP163" s="83"/>
      <c r="BQ163" s="84"/>
      <c r="BR163" s="83"/>
      <c r="BS163" s="94"/>
      <c r="BT163" s="83"/>
      <c r="BU163" s="94"/>
      <c r="BV163" s="83"/>
      <c r="BW163" s="84"/>
      <c r="BX163" s="83"/>
      <c r="BY163" s="94"/>
      <c r="BZ163" s="83"/>
      <c r="CA163" s="94"/>
      <c r="CB163" s="83"/>
      <c r="CC163" s="84"/>
      <c r="CD163" s="83"/>
      <c r="CE163" s="94"/>
      <c r="CF163" s="83"/>
      <c r="CG163" s="85"/>
    </row>
    <row r="164" spans="54:85" ht="14.25">
      <c r="BB164" s="83"/>
      <c r="BC164" s="91"/>
      <c r="BD164" s="83"/>
      <c r="BE164" s="21"/>
      <c r="BF164" s="83"/>
      <c r="BG164" s="91"/>
      <c r="BH164" s="83"/>
      <c r="BI164" s="94"/>
      <c r="BJ164" s="83"/>
      <c r="BK164" s="84"/>
      <c r="BL164" s="83"/>
      <c r="BM164" s="94"/>
      <c r="BN164" s="83"/>
      <c r="BO164" s="94"/>
      <c r="BP164" s="83"/>
      <c r="BQ164" s="84"/>
      <c r="BR164" s="83"/>
      <c r="BS164" s="94"/>
      <c r="BT164" s="83"/>
      <c r="BU164" s="94"/>
      <c r="BV164" s="83"/>
      <c r="BW164" s="84"/>
      <c r="BX164" s="83"/>
      <c r="BY164" s="94"/>
      <c r="BZ164" s="83"/>
      <c r="CA164" s="94"/>
      <c r="CB164" s="83"/>
      <c r="CC164" s="84"/>
      <c r="CD164" s="83"/>
      <c r="CE164" s="94"/>
      <c r="CF164" s="83"/>
      <c r="CG164" s="85"/>
    </row>
    <row r="165" spans="54:85" ht="14.25">
      <c r="BB165" s="83"/>
      <c r="BC165" s="91"/>
      <c r="BD165" s="83"/>
      <c r="BE165" s="21"/>
      <c r="BF165" s="83"/>
      <c r="BG165" s="91"/>
      <c r="BH165" s="83"/>
      <c r="BI165" s="94"/>
      <c r="BJ165" s="83"/>
      <c r="BK165" s="84"/>
      <c r="BL165" s="83"/>
      <c r="BM165" s="94"/>
      <c r="BN165" s="83"/>
      <c r="BO165" s="94"/>
      <c r="BP165" s="83"/>
      <c r="BQ165" s="84"/>
      <c r="BR165" s="83"/>
      <c r="BS165" s="94"/>
      <c r="BT165" s="83"/>
      <c r="BU165" s="94"/>
      <c r="BV165" s="83"/>
      <c r="BW165" s="84"/>
      <c r="BX165" s="83"/>
      <c r="BY165" s="94"/>
      <c r="BZ165" s="83"/>
      <c r="CA165" s="94"/>
      <c r="CB165" s="83"/>
      <c r="CC165" s="84"/>
      <c r="CD165" s="83"/>
      <c r="CE165" s="94"/>
      <c r="CF165" s="83"/>
      <c r="CG165" s="85"/>
    </row>
    <row r="166" spans="54:85" ht="14.25">
      <c r="BB166" s="83"/>
      <c r="BC166" s="91"/>
      <c r="BD166" s="83"/>
      <c r="BE166" s="21"/>
      <c r="BF166" s="83"/>
      <c r="BG166" s="91"/>
      <c r="BH166" s="83"/>
      <c r="BI166" s="94"/>
      <c r="BJ166" s="83"/>
      <c r="BK166" s="84"/>
      <c r="BL166" s="83"/>
      <c r="BM166" s="94"/>
      <c r="BN166" s="83"/>
      <c r="BO166" s="94"/>
      <c r="BP166" s="83"/>
      <c r="BQ166" s="84"/>
      <c r="BR166" s="83"/>
      <c r="BS166" s="94"/>
      <c r="BT166" s="83"/>
      <c r="BU166" s="94"/>
      <c r="BV166" s="83"/>
      <c r="BW166" s="84"/>
      <c r="BX166" s="83"/>
      <c r="BY166" s="94"/>
      <c r="BZ166" s="83"/>
      <c r="CA166" s="94"/>
      <c r="CB166" s="83"/>
      <c r="CC166" s="84"/>
      <c r="CD166" s="83"/>
      <c r="CE166" s="94"/>
      <c r="CF166" s="83"/>
      <c r="CG166" s="85"/>
    </row>
    <row r="167" spans="54:85" ht="14.25">
      <c r="BB167" s="83"/>
      <c r="BC167" s="91"/>
      <c r="BD167" s="83"/>
      <c r="BE167" s="21"/>
      <c r="BF167" s="83"/>
      <c r="BG167" s="91"/>
      <c r="BH167" s="83"/>
      <c r="BI167" s="94"/>
      <c r="BJ167" s="83"/>
      <c r="BK167" s="84"/>
      <c r="BL167" s="83"/>
      <c r="BM167" s="94"/>
      <c r="BN167" s="83"/>
      <c r="BO167" s="94"/>
      <c r="BP167" s="83"/>
      <c r="BQ167" s="84"/>
      <c r="BR167" s="83"/>
      <c r="BS167" s="94"/>
      <c r="BT167" s="83"/>
      <c r="BU167" s="94"/>
      <c r="BV167" s="83"/>
      <c r="BW167" s="84"/>
      <c r="BX167" s="83"/>
      <c r="BY167" s="94"/>
      <c r="BZ167" s="83"/>
      <c r="CA167" s="94"/>
      <c r="CB167" s="83"/>
      <c r="CC167" s="84"/>
      <c r="CD167" s="83"/>
      <c r="CE167" s="94"/>
      <c r="CF167" s="83"/>
      <c r="CG167" s="85"/>
    </row>
    <row r="168" spans="54:85" ht="14.25">
      <c r="BB168" s="83"/>
      <c r="BC168" s="91"/>
      <c r="BD168" s="83"/>
      <c r="BE168" s="21"/>
      <c r="BF168" s="83"/>
      <c r="BG168" s="91"/>
      <c r="BH168" s="83"/>
      <c r="BI168" s="94"/>
      <c r="BJ168" s="83"/>
      <c r="BK168" s="84"/>
      <c r="BL168" s="83"/>
      <c r="BM168" s="94"/>
      <c r="BN168" s="83"/>
      <c r="BO168" s="94"/>
      <c r="BP168" s="83"/>
      <c r="BQ168" s="84"/>
      <c r="BR168" s="83"/>
      <c r="BS168" s="94"/>
      <c r="BT168" s="83"/>
      <c r="BU168" s="94"/>
      <c r="BV168" s="83"/>
      <c r="BW168" s="84"/>
      <c r="BX168" s="83"/>
      <c r="BY168" s="94"/>
      <c r="BZ168" s="83"/>
      <c r="CA168" s="94"/>
      <c r="CB168" s="83"/>
      <c r="CC168" s="84"/>
      <c r="CD168" s="83"/>
      <c r="CE168" s="94"/>
      <c r="CF168" s="83"/>
      <c r="CG168" s="85"/>
    </row>
    <row r="169" spans="54:85" ht="14.25">
      <c r="BB169" s="83"/>
      <c r="BC169" s="91"/>
      <c r="BD169" s="83"/>
      <c r="BE169" s="21"/>
      <c r="BF169" s="83"/>
      <c r="BG169" s="91"/>
      <c r="BH169" s="83"/>
      <c r="BI169" s="94"/>
      <c r="BJ169" s="83"/>
      <c r="BK169" s="84"/>
      <c r="BL169" s="83"/>
      <c r="BM169" s="94"/>
      <c r="BN169" s="83"/>
      <c r="BO169" s="94"/>
      <c r="BP169" s="83"/>
      <c r="BQ169" s="84"/>
      <c r="BR169" s="83"/>
      <c r="BS169" s="94"/>
      <c r="BT169" s="83"/>
      <c r="BU169" s="94"/>
      <c r="BV169" s="83"/>
      <c r="BW169" s="84"/>
      <c r="BX169" s="83"/>
      <c r="BY169" s="94"/>
      <c r="BZ169" s="83"/>
      <c r="CA169" s="94"/>
      <c r="CB169" s="83"/>
      <c r="CC169" s="84"/>
      <c r="CD169" s="83"/>
      <c r="CE169" s="94"/>
      <c r="CF169" s="83"/>
      <c r="CG169" s="85"/>
    </row>
    <row r="170" spans="54:85" ht="14.25">
      <c r="BB170" s="83"/>
      <c r="BC170" s="91"/>
      <c r="BD170" s="83"/>
      <c r="BE170" s="21"/>
      <c r="BF170" s="83"/>
      <c r="BG170" s="91"/>
      <c r="BH170" s="83"/>
      <c r="BI170" s="94"/>
      <c r="BJ170" s="83"/>
      <c r="BK170" s="84"/>
      <c r="BL170" s="83"/>
      <c r="BM170" s="94"/>
      <c r="BN170" s="83"/>
      <c r="BO170" s="94"/>
      <c r="BP170" s="83"/>
      <c r="BQ170" s="84"/>
      <c r="BR170" s="83"/>
      <c r="BS170" s="94"/>
      <c r="BT170" s="83"/>
      <c r="BU170" s="94"/>
      <c r="BV170" s="83"/>
      <c r="BW170" s="84"/>
      <c r="BX170" s="83"/>
      <c r="BY170" s="94"/>
      <c r="BZ170" s="83"/>
      <c r="CA170" s="94"/>
      <c r="CB170" s="83"/>
      <c r="CC170" s="84"/>
      <c r="CD170" s="83"/>
      <c r="CE170" s="94"/>
      <c r="CF170" s="83"/>
      <c r="CG170" s="85"/>
    </row>
    <row r="171" spans="54:85" ht="14.25">
      <c r="BB171" s="83"/>
      <c r="BC171" s="91"/>
      <c r="BD171" s="83"/>
      <c r="BE171" s="21"/>
      <c r="BF171" s="83"/>
      <c r="BG171" s="91"/>
      <c r="BH171" s="83"/>
      <c r="BI171" s="94"/>
      <c r="BJ171" s="83"/>
      <c r="BK171" s="84"/>
      <c r="BL171" s="83"/>
      <c r="BM171" s="94"/>
      <c r="BN171" s="83"/>
      <c r="BO171" s="94"/>
      <c r="BP171" s="83"/>
      <c r="BQ171" s="84"/>
      <c r="BR171" s="83"/>
      <c r="BS171" s="94"/>
      <c r="BT171" s="83"/>
      <c r="BU171" s="94"/>
      <c r="BV171" s="83"/>
      <c r="BW171" s="84"/>
      <c r="BX171" s="83"/>
      <c r="BY171" s="94"/>
      <c r="BZ171" s="83"/>
      <c r="CA171" s="94"/>
      <c r="CB171" s="83"/>
      <c r="CC171" s="84"/>
      <c r="CD171" s="83"/>
      <c r="CE171" s="94"/>
      <c r="CF171" s="83"/>
      <c r="CG171" s="85"/>
    </row>
    <row r="172" spans="54:85" ht="14.25">
      <c r="BB172" s="83"/>
      <c r="BC172" s="91"/>
      <c r="BD172" s="83"/>
      <c r="BE172" s="21"/>
      <c r="BF172" s="83"/>
      <c r="BG172" s="91"/>
      <c r="BH172" s="83"/>
      <c r="BI172" s="94"/>
      <c r="BJ172" s="83"/>
      <c r="BK172" s="84"/>
      <c r="BL172" s="83"/>
      <c r="BM172" s="94"/>
      <c r="BN172" s="83"/>
      <c r="BO172" s="94"/>
      <c r="BP172" s="83"/>
      <c r="BQ172" s="84"/>
      <c r="BR172" s="83"/>
      <c r="BS172" s="94"/>
      <c r="BT172" s="83"/>
      <c r="BU172" s="94"/>
      <c r="BV172" s="83"/>
      <c r="BW172" s="84"/>
      <c r="BX172" s="83"/>
      <c r="BY172" s="94"/>
      <c r="BZ172" s="83"/>
      <c r="CA172" s="94"/>
      <c r="CB172" s="83"/>
      <c r="CC172" s="84"/>
      <c r="CD172" s="83"/>
      <c r="CE172" s="94"/>
      <c r="CF172" s="83"/>
      <c r="CG172" s="85"/>
    </row>
    <row r="173" spans="54:85" ht="14.25">
      <c r="BB173" s="83"/>
      <c r="BC173" s="91"/>
      <c r="BD173" s="83"/>
      <c r="BE173" s="21"/>
      <c r="BF173" s="83"/>
      <c r="BG173" s="91"/>
      <c r="BH173" s="83"/>
      <c r="BI173" s="94"/>
      <c r="BJ173" s="83"/>
      <c r="BK173" s="84"/>
      <c r="BL173" s="83"/>
      <c r="BM173" s="94"/>
      <c r="BN173" s="83"/>
      <c r="BO173" s="94"/>
      <c r="BP173" s="83"/>
      <c r="BQ173" s="84"/>
      <c r="BR173" s="83"/>
      <c r="BS173" s="94"/>
      <c r="BT173" s="83"/>
      <c r="BU173" s="94"/>
      <c r="BV173" s="83"/>
      <c r="BW173" s="84"/>
      <c r="BX173" s="83"/>
      <c r="BY173" s="94"/>
      <c r="BZ173" s="83"/>
      <c r="CA173" s="94"/>
      <c r="CB173" s="83"/>
      <c r="CC173" s="84"/>
      <c r="CD173" s="83"/>
      <c r="CE173" s="94"/>
      <c r="CF173" s="83"/>
      <c r="CG173" s="85"/>
    </row>
    <row r="174" spans="54:85" ht="14.25">
      <c r="BB174" s="83"/>
      <c r="BC174" s="91"/>
      <c r="BD174" s="83"/>
      <c r="BE174" s="21"/>
      <c r="BF174" s="83"/>
      <c r="BG174" s="91"/>
      <c r="BH174" s="83"/>
      <c r="BI174" s="94"/>
      <c r="BJ174" s="83"/>
      <c r="BK174" s="84"/>
      <c r="BL174" s="83"/>
      <c r="BM174" s="94"/>
      <c r="BN174" s="83"/>
      <c r="BO174" s="94"/>
      <c r="BP174" s="83"/>
      <c r="BQ174" s="84"/>
      <c r="BR174" s="83"/>
      <c r="BS174" s="94"/>
      <c r="BT174" s="83"/>
      <c r="BU174" s="94"/>
      <c r="BV174" s="83"/>
      <c r="BW174" s="84"/>
      <c r="BX174" s="83"/>
      <c r="BY174" s="94"/>
      <c r="BZ174" s="83"/>
      <c r="CA174" s="94"/>
      <c r="CB174" s="83"/>
      <c r="CC174" s="84"/>
      <c r="CD174" s="83"/>
      <c r="CE174" s="94"/>
      <c r="CF174" s="83"/>
      <c r="CG174" s="85"/>
    </row>
    <row r="175" spans="54:85" ht="14.25">
      <c r="BB175" s="83"/>
      <c r="BC175" s="91"/>
      <c r="BD175" s="83"/>
      <c r="BE175" s="21"/>
      <c r="BF175" s="83"/>
      <c r="BG175" s="91"/>
      <c r="BH175" s="83"/>
      <c r="BI175" s="94"/>
      <c r="BJ175" s="83"/>
      <c r="BK175" s="84"/>
      <c r="BL175" s="83"/>
      <c r="BM175" s="94"/>
      <c r="BN175" s="83"/>
      <c r="BO175" s="94"/>
      <c r="BP175" s="83"/>
      <c r="BQ175" s="84"/>
      <c r="BR175" s="83"/>
      <c r="BS175" s="94"/>
      <c r="BT175" s="83"/>
      <c r="BU175" s="94"/>
      <c r="BV175" s="83"/>
      <c r="BW175" s="84"/>
      <c r="BX175" s="83"/>
      <c r="BY175" s="94"/>
      <c r="BZ175" s="83"/>
      <c r="CA175" s="94"/>
      <c r="CB175" s="83"/>
      <c r="CC175" s="84"/>
      <c r="CD175" s="83"/>
      <c r="CE175" s="94"/>
      <c r="CF175" s="83"/>
      <c r="CG175" s="85"/>
    </row>
    <row r="176" spans="54:85" ht="14.25">
      <c r="BB176" s="83"/>
      <c r="BC176" s="91"/>
      <c r="BD176" s="83"/>
      <c r="BE176" s="21"/>
      <c r="BF176" s="83"/>
      <c r="BG176" s="91"/>
      <c r="BH176" s="83"/>
      <c r="BI176" s="94"/>
      <c r="BJ176" s="83"/>
      <c r="BK176" s="84"/>
      <c r="BL176" s="83"/>
      <c r="BM176" s="94"/>
      <c r="BN176" s="83"/>
      <c r="BO176" s="94"/>
      <c r="BP176" s="83"/>
      <c r="BQ176" s="84"/>
      <c r="BR176" s="83"/>
      <c r="BS176" s="94"/>
      <c r="BT176" s="83"/>
      <c r="BU176" s="94"/>
      <c r="BV176" s="83"/>
      <c r="BW176" s="84"/>
      <c r="BX176" s="83"/>
      <c r="BY176" s="94"/>
      <c r="BZ176" s="83"/>
      <c r="CA176" s="94"/>
      <c r="CB176" s="83"/>
      <c r="CC176" s="84"/>
      <c r="CD176" s="83"/>
      <c r="CE176" s="94"/>
      <c r="CF176" s="83"/>
      <c r="CG176" s="85"/>
    </row>
    <row r="177" spans="54:85" ht="14.25">
      <c r="BB177" s="83"/>
      <c r="BC177" s="91"/>
      <c r="BD177" s="83"/>
      <c r="BE177" s="21"/>
      <c r="BF177" s="83"/>
      <c r="BG177" s="91"/>
      <c r="BH177" s="83"/>
      <c r="BI177" s="94"/>
      <c r="BJ177" s="83"/>
      <c r="BK177" s="84"/>
      <c r="BL177" s="83"/>
      <c r="BM177" s="94"/>
      <c r="BN177" s="83"/>
      <c r="BO177" s="94"/>
      <c r="BP177" s="83"/>
      <c r="BQ177" s="84"/>
      <c r="BR177" s="83"/>
      <c r="BS177" s="94"/>
      <c r="BT177" s="83"/>
      <c r="BU177" s="94"/>
      <c r="BV177" s="83"/>
      <c r="BW177" s="84"/>
      <c r="BX177" s="83"/>
      <c r="BY177" s="94"/>
      <c r="BZ177" s="83"/>
      <c r="CA177" s="94"/>
      <c r="CB177" s="83"/>
      <c r="CC177" s="84"/>
      <c r="CD177" s="83"/>
      <c r="CE177" s="94"/>
      <c r="CF177" s="83"/>
      <c r="CG177" s="85"/>
    </row>
    <row r="178" spans="54:85" ht="14.25">
      <c r="BB178" s="83"/>
      <c r="BC178" s="91"/>
      <c r="BD178" s="83"/>
      <c r="BE178" s="21"/>
      <c r="BF178" s="83"/>
      <c r="BG178" s="91"/>
      <c r="BH178" s="83"/>
      <c r="BI178" s="94"/>
      <c r="BJ178" s="83"/>
      <c r="BK178" s="84"/>
      <c r="BL178" s="83"/>
      <c r="BM178" s="94"/>
      <c r="BN178" s="83"/>
      <c r="BO178" s="94"/>
      <c r="BP178" s="83"/>
      <c r="BQ178" s="84"/>
      <c r="BR178" s="83"/>
      <c r="BS178" s="94"/>
      <c r="BT178" s="83"/>
      <c r="BU178" s="94"/>
      <c r="BV178" s="83"/>
      <c r="BW178" s="84"/>
      <c r="BX178" s="83"/>
      <c r="BY178" s="94"/>
      <c r="BZ178" s="83"/>
      <c r="CA178" s="94"/>
      <c r="CB178" s="83"/>
      <c r="CC178" s="84"/>
      <c r="CD178" s="83"/>
      <c r="CE178" s="94"/>
      <c r="CF178" s="83"/>
      <c r="CG178" s="85"/>
    </row>
    <row r="179" spans="54:85" ht="14.25">
      <c r="BB179" s="83"/>
      <c r="BC179" s="91"/>
      <c r="BD179" s="83"/>
      <c r="BE179" s="21"/>
      <c r="BF179" s="83"/>
      <c r="BG179" s="91"/>
      <c r="BH179" s="83"/>
      <c r="BI179" s="94"/>
      <c r="BJ179" s="83"/>
      <c r="BK179" s="84"/>
      <c r="BL179" s="83"/>
      <c r="BM179" s="94"/>
      <c r="BN179" s="83"/>
      <c r="BO179" s="94"/>
      <c r="BP179" s="83"/>
      <c r="BQ179" s="84"/>
      <c r="BR179" s="83"/>
      <c r="BS179" s="94"/>
      <c r="BT179" s="83"/>
      <c r="BU179" s="94"/>
      <c r="BV179" s="83"/>
      <c r="BW179" s="84"/>
      <c r="BX179" s="83"/>
      <c r="BY179" s="94"/>
      <c r="BZ179" s="83"/>
      <c r="CA179" s="94"/>
      <c r="CB179" s="83"/>
      <c r="CC179" s="84"/>
      <c r="CD179" s="83"/>
      <c r="CE179" s="94"/>
      <c r="CF179" s="83"/>
      <c r="CG179" s="85"/>
    </row>
    <row r="180" spans="54:85" ht="14.25">
      <c r="BB180" s="83"/>
      <c r="BC180" s="91"/>
      <c r="BD180" s="83"/>
      <c r="BE180" s="21"/>
      <c r="BF180" s="83"/>
      <c r="BG180" s="91"/>
      <c r="BH180" s="83"/>
      <c r="BI180" s="94"/>
      <c r="BJ180" s="83"/>
      <c r="BK180" s="84"/>
      <c r="BL180" s="83"/>
      <c r="BM180" s="94"/>
      <c r="BN180" s="83"/>
      <c r="BO180" s="94"/>
      <c r="BP180" s="83"/>
      <c r="BQ180" s="84"/>
      <c r="BR180" s="83"/>
      <c r="BS180" s="94"/>
      <c r="BT180" s="83"/>
      <c r="BU180" s="94"/>
      <c r="BV180" s="83"/>
      <c r="BW180" s="84"/>
      <c r="BX180" s="83"/>
      <c r="BY180" s="94"/>
      <c r="BZ180" s="83"/>
      <c r="CA180" s="94"/>
      <c r="CB180" s="83"/>
      <c r="CC180" s="84"/>
      <c r="CD180" s="83"/>
      <c r="CE180" s="94"/>
      <c r="CF180" s="83"/>
      <c r="CG180" s="85"/>
    </row>
    <row r="181" spans="54:85" ht="14.25">
      <c r="BB181" s="83"/>
      <c r="BC181" s="91"/>
      <c r="BD181" s="83"/>
      <c r="BE181" s="21"/>
      <c r="BF181" s="83"/>
      <c r="BG181" s="91"/>
      <c r="BH181" s="83"/>
      <c r="BI181" s="94"/>
      <c r="BJ181" s="83"/>
      <c r="BK181" s="84"/>
      <c r="BL181" s="83"/>
      <c r="BM181" s="94"/>
      <c r="BN181" s="83"/>
      <c r="BO181" s="94"/>
      <c r="BP181" s="83"/>
      <c r="BQ181" s="84"/>
      <c r="BR181" s="83"/>
      <c r="BS181" s="94"/>
      <c r="BT181" s="83"/>
      <c r="BU181" s="94"/>
      <c r="BV181" s="83"/>
      <c r="BW181" s="84"/>
      <c r="BX181" s="83"/>
      <c r="BY181" s="94"/>
      <c r="BZ181" s="83"/>
      <c r="CA181" s="94"/>
      <c r="CB181" s="83"/>
      <c r="CC181" s="84"/>
      <c r="CD181" s="83"/>
      <c r="CE181" s="94"/>
      <c r="CF181" s="83"/>
      <c r="CG181" s="85"/>
    </row>
    <row r="182" spans="54:85" ht="14.25">
      <c r="BB182" s="83"/>
      <c r="BC182" s="91"/>
      <c r="BD182" s="83"/>
      <c r="BE182" s="21"/>
      <c r="BF182" s="83"/>
      <c r="BG182" s="91"/>
      <c r="BH182" s="83"/>
      <c r="BI182" s="94"/>
      <c r="BJ182" s="83"/>
      <c r="BK182" s="84"/>
      <c r="BL182" s="83"/>
      <c r="BM182" s="94"/>
      <c r="BN182" s="83"/>
      <c r="BO182" s="94"/>
      <c r="BP182" s="83"/>
      <c r="BQ182" s="84"/>
      <c r="BR182" s="83"/>
      <c r="BS182" s="94"/>
      <c r="BT182" s="83"/>
      <c r="BU182" s="94"/>
      <c r="BV182" s="83"/>
      <c r="BW182" s="84"/>
      <c r="BX182" s="83"/>
      <c r="BY182" s="94"/>
      <c r="BZ182" s="83"/>
      <c r="CA182" s="94"/>
      <c r="CB182" s="83"/>
      <c r="CC182" s="84"/>
      <c r="CD182" s="83"/>
      <c r="CE182" s="94"/>
      <c r="CF182" s="83"/>
      <c r="CG182" s="85"/>
    </row>
    <row r="183" spans="54:85" ht="14.25">
      <c r="BB183" s="83"/>
      <c r="BC183" s="91"/>
      <c r="BD183" s="83"/>
      <c r="BE183" s="21"/>
      <c r="BF183" s="83"/>
      <c r="BG183" s="91"/>
      <c r="BH183" s="83"/>
      <c r="BI183" s="94"/>
      <c r="BJ183" s="83"/>
      <c r="BK183" s="84"/>
      <c r="BL183" s="83"/>
      <c r="BM183" s="94"/>
      <c r="BN183" s="83"/>
      <c r="BO183" s="94"/>
      <c r="BP183" s="83"/>
      <c r="BQ183" s="84"/>
      <c r="BR183" s="83"/>
      <c r="BS183" s="94"/>
      <c r="BT183" s="83"/>
      <c r="BU183" s="94"/>
      <c r="BV183" s="83"/>
      <c r="BW183" s="84"/>
      <c r="BX183" s="83"/>
      <c r="BY183" s="94"/>
      <c r="BZ183" s="83"/>
      <c r="CA183" s="94"/>
      <c r="CB183" s="83"/>
      <c r="CC183" s="84"/>
      <c r="CD183" s="83"/>
      <c r="CE183" s="94"/>
      <c r="CF183" s="83"/>
      <c r="CG183" s="85"/>
    </row>
    <row r="184" spans="54:85" ht="14.25">
      <c r="BB184" s="83"/>
      <c r="BC184" s="91"/>
      <c r="BD184" s="83"/>
      <c r="BE184" s="21"/>
      <c r="BF184" s="83"/>
      <c r="BG184" s="91"/>
      <c r="BH184" s="83"/>
      <c r="BI184" s="94"/>
      <c r="BJ184" s="83"/>
      <c r="BK184" s="84"/>
      <c r="BL184" s="83"/>
      <c r="BM184" s="94"/>
      <c r="BN184" s="83"/>
      <c r="BO184" s="94"/>
      <c r="BP184" s="83"/>
      <c r="BQ184" s="84"/>
      <c r="BR184" s="83"/>
      <c r="BS184" s="94"/>
      <c r="BT184" s="83"/>
      <c r="BU184" s="94"/>
      <c r="BV184" s="83"/>
      <c r="BW184" s="84"/>
      <c r="BX184" s="83"/>
      <c r="BY184" s="94"/>
      <c r="BZ184" s="83"/>
      <c r="CA184" s="94"/>
      <c r="CB184" s="83"/>
      <c r="CC184" s="84"/>
      <c r="CD184" s="83"/>
      <c r="CE184" s="94"/>
      <c r="CF184" s="83"/>
      <c r="CG184" s="85"/>
    </row>
    <row r="185" spans="54:85" ht="14.25">
      <c r="BB185" s="83"/>
      <c r="BC185" s="91"/>
      <c r="BD185" s="83"/>
      <c r="BE185" s="21"/>
      <c r="BF185" s="83"/>
      <c r="BG185" s="91"/>
      <c r="BH185" s="83"/>
      <c r="BI185" s="94"/>
      <c r="BJ185" s="83"/>
      <c r="BK185" s="84"/>
      <c r="BL185" s="83"/>
      <c r="BM185" s="94"/>
      <c r="BN185" s="83"/>
      <c r="BO185" s="94"/>
      <c r="BP185" s="83"/>
      <c r="BQ185" s="84"/>
      <c r="BR185" s="83"/>
      <c r="BS185" s="94"/>
      <c r="BT185" s="83"/>
      <c r="BU185" s="94"/>
      <c r="BV185" s="83"/>
      <c r="BW185" s="84"/>
      <c r="BX185" s="83"/>
      <c r="BY185" s="94"/>
      <c r="BZ185" s="83"/>
      <c r="CA185" s="94"/>
      <c r="CB185" s="83"/>
      <c r="CC185" s="84"/>
      <c r="CD185" s="83"/>
      <c r="CE185" s="94"/>
      <c r="CF185" s="83"/>
      <c r="CG185" s="85"/>
    </row>
    <row r="186" spans="54:85" ht="14.25">
      <c r="BB186" s="83"/>
      <c r="BC186" s="91"/>
      <c r="BD186" s="83"/>
      <c r="BE186" s="21"/>
      <c r="BF186" s="83"/>
      <c r="BG186" s="91"/>
      <c r="BH186" s="83"/>
      <c r="BI186" s="94"/>
      <c r="BJ186" s="83"/>
      <c r="BK186" s="84"/>
      <c r="BL186" s="83"/>
      <c r="BM186" s="94"/>
      <c r="BN186" s="83"/>
      <c r="BO186" s="94"/>
      <c r="BP186" s="83"/>
      <c r="BQ186" s="84"/>
      <c r="BR186" s="83"/>
      <c r="BS186" s="94"/>
      <c r="BT186" s="83"/>
      <c r="BU186" s="94"/>
      <c r="BV186" s="83"/>
      <c r="BW186" s="84"/>
      <c r="BX186" s="83"/>
      <c r="BY186" s="94"/>
      <c r="BZ186" s="83"/>
      <c r="CA186" s="94"/>
      <c r="CB186" s="83"/>
      <c r="CC186" s="84"/>
      <c r="CD186" s="83"/>
      <c r="CE186" s="94"/>
      <c r="CF186" s="83"/>
      <c r="CG186" s="85"/>
    </row>
    <row r="187" spans="54:85" ht="14.25">
      <c r="BB187" s="83"/>
      <c r="BC187" s="91"/>
      <c r="BD187" s="83"/>
      <c r="BE187" s="21"/>
      <c r="BF187" s="83"/>
      <c r="BG187" s="91"/>
      <c r="BH187" s="83"/>
      <c r="BI187" s="94"/>
      <c r="BJ187" s="83"/>
      <c r="BK187" s="84"/>
      <c r="BL187" s="83"/>
      <c r="BM187" s="94"/>
      <c r="BN187" s="83"/>
      <c r="BO187" s="94"/>
      <c r="BP187" s="83"/>
      <c r="BQ187" s="84"/>
      <c r="BR187" s="83"/>
      <c r="BS187" s="94"/>
      <c r="BT187" s="83"/>
      <c r="BU187" s="94"/>
      <c r="BV187" s="83"/>
      <c r="BW187" s="84"/>
      <c r="BX187" s="83"/>
      <c r="BY187" s="94"/>
      <c r="BZ187" s="83"/>
      <c r="CA187" s="94"/>
      <c r="CB187" s="83"/>
      <c r="CC187" s="84"/>
      <c r="CD187" s="83"/>
      <c r="CE187" s="94"/>
      <c r="CF187" s="83"/>
      <c r="CG187" s="85"/>
    </row>
    <row r="188" spans="54:85" ht="14.25">
      <c r="BB188" s="83"/>
      <c r="BC188" s="91"/>
      <c r="BD188" s="83"/>
      <c r="BE188" s="21"/>
      <c r="BF188" s="83"/>
      <c r="BG188" s="91"/>
      <c r="BH188" s="83"/>
      <c r="BI188" s="94"/>
      <c r="BJ188" s="83"/>
      <c r="BK188" s="84"/>
      <c r="BL188" s="83"/>
      <c r="BM188" s="94"/>
      <c r="BN188" s="83"/>
      <c r="BO188" s="94"/>
      <c r="BP188" s="83"/>
      <c r="BQ188" s="84"/>
      <c r="BR188" s="83"/>
      <c r="BS188" s="94"/>
      <c r="BT188" s="83"/>
      <c r="BU188" s="94"/>
      <c r="BV188" s="83"/>
      <c r="BW188" s="84"/>
      <c r="BX188" s="83"/>
      <c r="BY188" s="94"/>
      <c r="BZ188" s="83"/>
      <c r="CA188" s="94"/>
      <c r="CB188" s="83"/>
      <c r="CC188" s="84"/>
      <c r="CD188" s="83"/>
      <c r="CE188" s="94"/>
      <c r="CF188" s="83"/>
      <c r="CG188" s="85"/>
    </row>
    <row r="189" spans="54:85" ht="14.25">
      <c r="BB189" s="83"/>
      <c r="BC189" s="91"/>
      <c r="BD189" s="83"/>
      <c r="BE189" s="21"/>
      <c r="BF189" s="83"/>
      <c r="BG189" s="91"/>
      <c r="BH189" s="83"/>
      <c r="BI189" s="94"/>
      <c r="BJ189" s="83"/>
      <c r="BK189" s="84"/>
      <c r="BL189" s="83"/>
      <c r="BM189" s="94"/>
      <c r="BN189" s="83"/>
      <c r="BO189" s="94"/>
      <c r="BP189" s="83"/>
      <c r="BQ189" s="84"/>
      <c r="BR189" s="83"/>
      <c r="BS189" s="94"/>
      <c r="BT189" s="83"/>
      <c r="BU189" s="94"/>
      <c r="BV189" s="83"/>
      <c r="BW189" s="84"/>
      <c r="BX189" s="83"/>
      <c r="BY189" s="94"/>
      <c r="BZ189" s="83"/>
      <c r="CA189" s="94"/>
      <c r="CB189" s="83"/>
      <c r="CC189" s="84"/>
      <c r="CD189" s="83"/>
      <c r="CE189" s="94"/>
      <c r="CF189" s="83"/>
      <c r="CG189" s="85"/>
    </row>
    <row r="190" spans="54:85" ht="14.25">
      <c r="BB190" s="83"/>
      <c r="BC190" s="91"/>
      <c r="BD190" s="83"/>
      <c r="BE190" s="21"/>
      <c r="BF190" s="83"/>
      <c r="BG190" s="91"/>
      <c r="BH190" s="83"/>
      <c r="BI190" s="94"/>
      <c r="BJ190" s="83"/>
      <c r="BK190" s="84"/>
      <c r="BL190" s="83"/>
      <c r="BM190" s="94"/>
      <c r="BN190" s="83"/>
      <c r="BO190" s="94"/>
      <c r="BP190" s="83"/>
      <c r="BQ190" s="84"/>
      <c r="BR190" s="83"/>
      <c r="BS190" s="94"/>
      <c r="BT190" s="83"/>
      <c r="BU190" s="94"/>
      <c r="BV190" s="83"/>
      <c r="BW190" s="84"/>
      <c r="BX190" s="83"/>
      <c r="BY190" s="94"/>
      <c r="BZ190" s="83"/>
      <c r="CA190" s="94"/>
      <c r="CB190" s="83"/>
      <c r="CC190" s="84"/>
      <c r="CD190" s="83"/>
      <c r="CE190" s="94"/>
      <c r="CF190" s="83"/>
      <c r="CG190" s="85"/>
    </row>
    <row r="191" spans="54:85" ht="14.25">
      <c r="BB191" s="83"/>
      <c r="BC191" s="91"/>
      <c r="BD191" s="83"/>
      <c r="BE191" s="21"/>
      <c r="BF191" s="83"/>
      <c r="BG191" s="91"/>
      <c r="BH191" s="83"/>
      <c r="BI191" s="94"/>
      <c r="BJ191" s="83"/>
      <c r="BK191" s="84"/>
      <c r="BL191" s="83"/>
      <c r="BM191" s="94"/>
      <c r="BN191" s="83"/>
      <c r="BO191" s="94"/>
      <c r="BP191" s="83"/>
      <c r="BQ191" s="84"/>
      <c r="BR191" s="83"/>
      <c r="BS191" s="94"/>
      <c r="BT191" s="83"/>
      <c r="BU191" s="94"/>
      <c r="BV191" s="83"/>
      <c r="BW191" s="84"/>
      <c r="BX191" s="83"/>
      <c r="BY191" s="94"/>
      <c r="BZ191" s="83"/>
      <c r="CA191" s="94"/>
      <c r="CB191" s="83"/>
      <c r="CC191" s="84"/>
      <c r="CD191" s="83"/>
      <c r="CE191" s="94"/>
      <c r="CF191" s="83"/>
      <c r="CG191" s="85"/>
    </row>
    <row r="192" spans="54:85" ht="14.25">
      <c r="BB192" s="83"/>
      <c r="BC192" s="91"/>
      <c r="BD192" s="83"/>
      <c r="BE192" s="21"/>
      <c r="BF192" s="83"/>
      <c r="BG192" s="91"/>
      <c r="BH192" s="83"/>
      <c r="BI192" s="94"/>
      <c r="BJ192" s="83"/>
      <c r="BK192" s="84"/>
      <c r="BL192" s="83"/>
      <c r="BM192" s="94"/>
      <c r="BN192" s="83"/>
      <c r="BO192" s="94"/>
      <c r="BP192" s="83"/>
      <c r="BQ192" s="84"/>
      <c r="BR192" s="83"/>
      <c r="BS192" s="94"/>
      <c r="BT192" s="83"/>
      <c r="BU192" s="94"/>
      <c r="BV192" s="83"/>
      <c r="BW192" s="84"/>
      <c r="BX192" s="83"/>
      <c r="BY192" s="94"/>
      <c r="BZ192" s="83"/>
      <c r="CA192" s="94"/>
      <c r="CB192" s="83"/>
      <c r="CC192" s="84"/>
      <c r="CD192" s="83"/>
      <c r="CE192" s="94"/>
      <c r="CF192" s="83"/>
      <c r="CG192" s="85"/>
    </row>
    <row r="193" spans="54:85" ht="14.25">
      <c r="BB193" s="83"/>
      <c r="BC193" s="91"/>
      <c r="BD193" s="83"/>
      <c r="BE193" s="21"/>
      <c r="BF193" s="83"/>
      <c r="BG193" s="91"/>
      <c r="BH193" s="83"/>
      <c r="BI193" s="94"/>
      <c r="BJ193" s="83"/>
      <c r="BK193" s="84"/>
      <c r="BL193" s="83"/>
      <c r="BM193" s="94"/>
      <c r="BN193" s="83"/>
      <c r="BO193" s="94"/>
      <c r="BP193" s="83"/>
      <c r="BQ193" s="84"/>
      <c r="BR193" s="83"/>
      <c r="BS193" s="94"/>
      <c r="BT193" s="83"/>
      <c r="BU193" s="94"/>
      <c r="BV193" s="83"/>
      <c r="BW193" s="84"/>
      <c r="BX193" s="83"/>
      <c r="BY193" s="94"/>
      <c r="BZ193" s="83"/>
      <c r="CA193" s="94"/>
      <c r="CB193" s="83"/>
      <c r="CC193" s="84"/>
      <c r="CD193" s="83"/>
      <c r="CE193" s="94"/>
      <c r="CF193" s="83"/>
      <c r="CG193" s="85"/>
    </row>
    <row r="194" spans="54:85" ht="14.25">
      <c r="BB194" s="83"/>
      <c r="BC194" s="91"/>
      <c r="BD194" s="83"/>
      <c r="BE194" s="21"/>
      <c r="BF194" s="83"/>
      <c r="BG194" s="91"/>
      <c r="BH194" s="83"/>
      <c r="BI194" s="94"/>
      <c r="BJ194" s="83"/>
      <c r="BK194" s="84"/>
      <c r="BL194" s="83"/>
      <c r="BM194" s="94"/>
      <c r="BN194" s="83"/>
      <c r="BO194" s="94"/>
      <c r="BP194" s="83"/>
      <c r="BQ194" s="84"/>
      <c r="BR194" s="83"/>
      <c r="BS194" s="94"/>
      <c r="BT194" s="83"/>
      <c r="BU194" s="94"/>
      <c r="BV194" s="83"/>
      <c r="BW194" s="84"/>
      <c r="BX194" s="83"/>
      <c r="BY194" s="94"/>
      <c r="BZ194" s="83"/>
      <c r="CA194" s="94"/>
      <c r="CB194" s="83"/>
      <c r="CC194" s="84"/>
      <c r="CD194" s="83"/>
      <c r="CE194" s="94"/>
      <c r="CF194" s="83"/>
      <c r="CG194" s="85"/>
    </row>
    <row r="195" spans="54:85" ht="14.25">
      <c r="BB195" s="83"/>
      <c r="BC195" s="91"/>
      <c r="BD195" s="83"/>
      <c r="BE195" s="21"/>
      <c r="BF195" s="83"/>
      <c r="BG195" s="91"/>
      <c r="BH195" s="83"/>
      <c r="BI195" s="94"/>
      <c r="BJ195" s="83"/>
      <c r="BK195" s="84"/>
      <c r="BL195" s="83"/>
      <c r="BM195" s="94"/>
      <c r="BN195" s="83"/>
      <c r="BO195" s="94"/>
      <c r="BP195" s="83"/>
      <c r="BQ195" s="84"/>
      <c r="BR195" s="83"/>
      <c r="BS195" s="94"/>
      <c r="BT195" s="83"/>
      <c r="BU195" s="94"/>
      <c r="BV195" s="83"/>
      <c r="BW195" s="84"/>
      <c r="BX195" s="83"/>
      <c r="BY195" s="94"/>
      <c r="BZ195" s="83"/>
      <c r="CA195" s="94"/>
      <c r="CB195" s="83"/>
      <c r="CC195" s="84"/>
      <c r="CD195" s="83"/>
      <c r="CE195" s="94"/>
      <c r="CF195" s="83"/>
      <c r="CG195" s="85"/>
    </row>
    <row r="196" spans="54:85" ht="14.25">
      <c r="BB196" s="83"/>
      <c r="BC196" s="91"/>
      <c r="BD196" s="83"/>
      <c r="BE196" s="21"/>
      <c r="BF196" s="83"/>
      <c r="BG196" s="91"/>
      <c r="BH196" s="83"/>
      <c r="BI196" s="94"/>
      <c r="BJ196" s="83"/>
      <c r="BK196" s="84"/>
      <c r="BL196" s="83"/>
      <c r="BM196" s="94"/>
      <c r="BN196" s="83"/>
      <c r="BO196" s="94"/>
      <c r="BP196" s="83"/>
      <c r="BQ196" s="84"/>
      <c r="BR196" s="83"/>
      <c r="BS196" s="94"/>
      <c r="BT196" s="83"/>
      <c r="BU196" s="94"/>
      <c r="BV196" s="83"/>
      <c r="BW196" s="84"/>
      <c r="BX196" s="83"/>
      <c r="BY196" s="94"/>
      <c r="BZ196" s="83"/>
      <c r="CA196" s="94"/>
      <c r="CB196" s="83"/>
      <c r="CC196" s="84"/>
      <c r="CD196" s="83"/>
      <c r="CE196" s="94"/>
      <c r="CF196" s="83"/>
      <c r="CG196" s="85"/>
    </row>
    <row r="197" spans="54:85" ht="14.25">
      <c r="BB197" s="83"/>
      <c r="BC197" s="91"/>
      <c r="BD197" s="83"/>
      <c r="BE197" s="21"/>
      <c r="BF197" s="83"/>
      <c r="BG197" s="91"/>
      <c r="BH197" s="83"/>
      <c r="BI197" s="94"/>
      <c r="BJ197" s="83"/>
      <c r="BK197" s="84"/>
      <c r="BL197" s="83"/>
      <c r="BM197" s="94"/>
      <c r="BN197" s="83"/>
      <c r="BO197" s="94"/>
      <c r="BP197" s="83"/>
      <c r="BQ197" s="84"/>
      <c r="BR197" s="83"/>
      <c r="BS197" s="94"/>
      <c r="BT197" s="83"/>
      <c r="BU197" s="94"/>
      <c r="BV197" s="83"/>
      <c r="BW197" s="84"/>
      <c r="BX197" s="83"/>
      <c r="BY197" s="94"/>
      <c r="BZ197" s="83"/>
      <c r="CA197" s="94"/>
      <c r="CB197" s="83"/>
      <c r="CC197" s="84"/>
      <c r="CD197" s="83"/>
      <c r="CE197" s="94"/>
      <c r="CF197" s="83"/>
      <c r="CG197" s="85"/>
    </row>
    <row r="198" spans="54:85" ht="14.25">
      <c r="BB198" s="83"/>
      <c r="BC198" s="91"/>
      <c r="BD198" s="83"/>
      <c r="BE198" s="21"/>
      <c r="BF198" s="83"/>
      <c r="BG198" s="91"/>
      <c r="BH198" s="83"/>
      <c r="BI198" s="94"/>
      <c r="BJ198" s="83"/>
      <c r="BK198" s="84"/>
      <c r="BL198" s="83"/>
      <c r="BM198" s="94"/>
      <c r="BN198" s="83"/>
      <c r="BO198" s="94"/>
      <c r="BP198" s="83"/>
      <c r="BQ198" s="84"/>
      <c r="BR198" s="83"/>
      <c r="BS198" s="94"/>
      <c r="BT198" s="83"/>
      <c r="BU198" s="94"/>
      <c r="BV198" s="83"/>
      <c r="BW198" s="84"/>
      <c r="BX198" s="83"/>
      <c r="BY198" s="94"/>
      <c r="BZ198" s="83"/>
      <c r="CA198" s="94"/>
      <c r="CB198" s="83"/>
      <c r="CC198" s="84"/>
      <c r="CD198" s="83"/>
      <c r="CE198" s="94"/>
      <c r="CF198" s="83"/>
      <c r="CG198" s="85"/>
    </row>
    <row r="199" spans="54:85" ht="14.25">
      <c r="BB199" s="83"/>
      <c r="BC199" s="91"/>
      <c r="BD199" s="83"/>
      <c r="BE199" s="21"/>
      <c r="BF199" s="83"/>
      <c r="BG199" s="91"/>
      <c r="BH199" s="83"/>
      <c r="BI199" s="94"/>
      <c r="BJ199" s="83"/>
      <c r="BK199" s="84"/>
      <c r="BL199" s="83"/>
      <c r="BM199" s="94"/>
      <c r="BN199" s="83"/>
      <c r="BO199" s="94"/>
      <c r="BP199" s="83"/>
      <c r="BQ199" s="84"/>
      <c r="BR199" s="83"/>
      <c r="BS199" s="94"/>
      <c r="BT199" s="83"/>
      <c r="BU199" s="94"/>
      <c r="BV199" s="83"/>
      <c r="BW199" s="84"/>
      <c r="BX199" s="83"/>
      <c r="BY199" s="94"/>
      <c r="BZ199" s="83"/>
      <c r="CA199" s="94"/>
      <c r="CB199" s="83"/>
      <c r="CC199" s="84"/>
      <c r="CD199" s="83"/>
      <c r="CE199" s="94"/>
      <c r="CF199" s="83"/>
      <c r="CG199" s="85"/>
    </row>
    <row r="200" spans="54:85" ht="14.25">
      <c r="BB200" s="83"/>
      <c r="BC200" s="91"/>
      <c r="BD200" s="83"/>
      <c r="BE200" s="21"/>
      <c r="BF200" s="83"/>
      <c r="BG200" s="91"/>
      <c r="BH200" s="83"/>
      <c r="BI200" s="94"/>
      <c r="BJ200" s="83"/>
      <c r="BK200" s="84"/>
      <c r="BL200" s="83"/>
      <c r="BM200" s="94"/>
      <c r="BN200" s="83"/>
      <c r="BO200" s="94"/>
      <c r="BP200" s="83"/>
      <c r="BQ200" s="84"/>
      <c r="BR200" s="83"/>
      <c r="BS200" s="94"/>
      <c r="BT200" s="83"/>
      <c r="BU200" s="94"/>
      <c r="BV200" s="83"/>
      <c r="BW200" s="84"/>
      <c r="BX200" s="83"/>
      <c r="BY200" s="94"/>
      <c r="BZ200" s="83"/>
      <c r="CA200" s="94"/>
      <c r="CB200" s="83"/>
      <c r="CC200" s="84"/>
      <c r="CD200" s="83"/>
      <c r="CE200" s="94"/>
      <c r="CF200" s="83"/>
      <c r="CG200" s="85"/>
    </row>
    <row r="201" spans="54:85" ht="14.25">
      <c r="BB201" s="83"/>
      <c r="BC201" s="91"/>
      <c r="BD201" s="83"/>
      <c r="BE201" s="21"/>
      <c r="BF201" s="83"/>
      <c r="BG201" s="91"/>
      <c r="BH201" s="83"/>
      <c r="BI201" s="94"/>
      <c r="BJ201" s="83"/>
      <c r="BK201" s="84"/>
      <c r="BL201" s="83"/>
      <c r="BM201" s="94"/>
      <c r="BN201" s="83"/>
      <c r="BO201" s="94"/>
      <c r="BP201" s="83"/>
      <c r="BQ201" s="84"/>
      <c r="BR201" s="83"/>
      <c r="BS201" s="94"/>
      <c r="BT201" s="83"/>
      <c r="BU201" s="94"/>
      <c r="BV201" s="83"/>
      <c r="BW201" s="84"/>
      <c r="BX201" s="83"/>
      <c r="BY201" s="94"/>
      <c r="BZ201" s="83"/>
      <c r="CA201" s="94"/>
      <c r="CB201" s="83"/>
      <c r="CC201" s="84"/>
      <c r="CD201" s="83"/>
      <c r="CE201" s="94"/>
      <c r="CF201" s="83"/>
      <c r="CG201" s="85"/>
    </row>
    <row r="202" spans="54:85" ht="14.25">
      <c r="BB202" s="83"/>
      <c r="BC202" s="91"/>
      <c r="BD202" s="83"/>
      <c r="BE202" s="21"/>
      <c r="BF202" s="83"/>
      <c r="BG202" s="91"/>
      <c r="BH202" s="83"/>
      <c r="BI202" s="94"/>
      <c r="BJ202" s="83"/>
      <c r="BK202" s="84"/>
      <c r="BL202" s="83"/>
      <c r="BM202" s="94"/>
      <c r="BN202" s="83"/>
      <c r="BO202" s="94"/>
      <c r="BP202" s="83"/>
      <c r="BQ202" s="84"/>
      <c r="BR202" s="83"/>
      <c r="BS202" s="94"/>
      <c r="BT202" s="83"/>
      <c r="BU202" s="94"/>
      <c r="BV202" s="83"/>
      <c r="BW202" s="84"/>
      <c r="BX202" s="83"/>
      <c r="BY202" s="94"/>
      <c r="BZ202" s="83"/>
      <c r="CA202" s="94"/>
      <c r="CB202" s="83"/>
      <c r="CC202" s="84"/>
      <c r="CD202" s="83"/>
      <c r="CE202" s="94"/>
      <c r="CF202" s="83"/>
      <c r="CG202" s="85"/>
    </row>
    <row r="203" spans="54:85" ht="14.25">
      <c r="BB203" s="83"/>
      <c r="BC203" s="91"/>
      <c r="BD203" s="83"/>
      <c r="BE203" s="21"/>
      <c r="BF203" s="83"/>
      <c r="BG203" s="91"/>
      <c r="BH203" s="83"/>
      <c r="BI203" s="94"/>
      <c r="BJ203" s="83"/>
      <c r="BK203" s="84"/>
      <c r="BL203" s="83"/>
      <c r="BM203" s="94"/>
      <c r="BN203" s="83"/>
      <c r="BO203" s="94"/>
      <c r="BP203" s="83"/>
      <c r="BQ203" s="84"/>
      <c r="BR203" s="83"/>
      <c r="BS203" s="94"/>
      <c r="BT203" s="83"/>
      <c r="BU203" s="94"/>
      <c r="BV203" s="83"/>
      <c r="BW203" s="84"/>
      <c r="BX203" s="83"/>
      <c r="BY203" s="94"/>
      <c r="BZ203" s="83"/>
      <c r="CA203" s="94"/>
      <c r="CB203" s="83"/>
      <c r="CC203" s="84"/>
      <c r="CD203" s="83"/>
      <c r="CE203" s="94"/>
      <c r="CF203" s="83"/>
      <c r="CG203" s="85"/>
    </row>
    <row r="204" spans="54:85" ht="14.25">
      <c r="BB204" s="83"/>
      <c r="BC204" s="91"/>
      <c r="BD204" s="83"/>
      <c r="BE204" s="21"/>
      <c r="BF204" s="83"/>
      <c r="BG204" s="91"/>
      <c r="BH204" s="83"/>
      <c r="BI204" s="94"/>
      <c r="BJ204" s="83"/>
      <c r="BK204" s="84"/>
      <c r="BL204" s="83"/>
      <c r="BM204" s="94"/>
      <c r="BN204" s="83"/>
      <c r="BO204" s="94"/>
      <c r="BP204" s="83"/>
      <c r="BQ204" s="84"/>
      <c r="BR204" s="83"/>
      <c r="BS204" s="94"/>
      <c r="BT204" s="83"/>
      <c r="BU204" s="94"/>
      <c r="BV204" s="83"/>
      <c r="BW204" s="84"/>
      <c r="BX204" s="83"/>
      <c r="BY204" s="94"/>
      <c r="BZ204" s="83"/>
      <c r="CA204" s="94"/>
      <c r="CB204" s="83"/>
      <c r="CC204" s="84"/>
      <c r="CD204" s="83"/>
      <c r="CE204" s="94"/>
      <c r="CF204" s="83"/>
      <c r="CG204" s="85"/>
    </row>
    <row r="205" spans="54:85" ht="14.25">
      <c r="BB205" s="83"/>
      <c r="BC205" s="91"/>
      <c r="BD205" s="83"/>
      <c r="BE205" s="21"/>
      <c r="BF205" s="83"/>
      <c r="BG205" s="91"/>
      <c r="BH205" s="83"/>
      <c r="BI205" s="94"/>
      <c r="BJ205" s="83"/>
      <c r="BK205" s="84"/>
      <c r="BL205" s="83"/>
      <c r="BM205" s="94"/>
      <c r="BN205" s="83"/>
      <c r="BO205" s="94"/>
      <c r="BP205" s="83"/>
      <c r="BQ205" s="84"/>
      <c r="BR205" s="83"/>
      <c r="BS205" s="94"/>
      <c r="BT205" s="83"/>
      <c r="BU205" s="94"/>
      <c r="BV205" s="83"/>
      <c r="BW205" s="84"/>
      <c r="BX205" s="83"/>
      <c r="BY205" s="94"/>
      <c r="BZ205" s="83"/>
      <c r="CA205" s="94"/>
      <c r="CB205" s="83"/>
      <c r="CC205" s="84"/>
      <c r="CD205" s="83"/>
      <c r="CE205" s="94"/>
      <c r="CF205" s="83"/>
      <c r="CG205" s="85"/>
    </row>
    <row r="206" spans="54:85" ht="14.25">
      <c r="BB206" s="83"/>
      <c r="BC206" s="91"/>
      <c r="BD206" s="83"/>
      <c r="BE206" s="21"/>
      <c r="BF206" s="83"/>
      <c r="BG206" s="91"/>
      <c r="BH206" s="83"/>
      <c r="BI206" s="94"/>
      <c r="BJ206" s="83"/>
      <c r="BK206" s="84"/>
      <c r="BL206" s="83"/>
      <c r="BM206" s="94"/>
      <c r="BN206" s="83"/>
      <c r="BO206" s="94"/>
      <c r="BP206" s="83"/>
      <c r="BQ206" s="84"/>
      <c r="BR206" s="83"/>
      <c r="BS206" s="94"/>
      <c r="BT206" s="83"/>
      <c r="BU206" s="94"/>
      <c r="BV206" s="83"/>
      <c r="BW206" s="84"/>
      <c r="BX206" s="83"/>
      <c r="BY206" s="94"/>
      <c r="BZ206" s="83"/>
      <c r="CA206" s="94"/>
      <c r="CB206" s="83"/>
      <c r="CC206" s="84"/>
      <c r="CD206" s="83"/>
      <c r="CE206" s="94"/>
      <c r="CF206" s="83"/>
      <c r="CG206" s="85"/>
    </row>
    <row r="207" spans="54:85" ht="14.25">
      <c r="BB207" s="83"/>
      <c r="BC207" s="91"/>
      <c r="BD207" s="83"/>
      <c r="BE207" s="21"/>
      <c r="BF207" s="83"/>
      <c r="BG207" s="91"/>
      <c r="BH207" s="83"/>
      <c r="BI207" s="94"/>
      <c r="BJ207" s="83"/>
      <c r="BK207" s="84"/>
      <c r="BL207" s="83"/>
      <c r="BM207" s="94"/>
      <c r="BN207" s="83"/>
      <c r="BO207" s="94"/>
      <c r="BP207" s="83"/>
      <c r="BQ207" s="84"/>
      <c r="BR207" s="83"/>
      <c r="BS207" s="94"/>
      <c r="BT207" s="83"/>
      <c r="BU207" s="94"/>
      <c r="BV207" s="83"/>
      <c r="BW207" s="84"/>
      <c r="BX207" s="83"/>
      <c r="BY207" s="94"/>
      <c r="BZ207" s="83"/>
      <c r="CA207" s="94"/>
      <c r="CB207" s="83"/>
      <c r="CC207" s="84"/>
      <c r="CD207" s="83"/>
      <c r="CE207" s="94"/>
      <c r="CF207" s="83"/>
      <c r="CG207" s="85"/>
    </row>
    <row r="208" spans="54:85" ht="14.25">
      <c r="BB208" s="83"/>
      <c r="BC208" s="91"/>
      <c r="BD208" s="83"/>
      <c r="BE208" s="21"/>
      <c r="BF208" s="83"/>
      <c r="BG208" s="91"/>
      <c r="BH208" s="83"/>
      <c r="BI208" s="94"/>
      <c r="BJ208" s="83"/>
      <c r="BK208" s="84"/>
      <c r="BL208" s="83"/>
      <c r="BM208" s="94"/>
      <c r="BN208" s="83"/>
      <c r="BO208" s="94"/>
      <c r="BP208" s="83"/>
      <c r="BQ208" s="84"/>
      <c r="BR208" s="83"/>
      <c r="BS208" s="94"/>
      <c r="BT208" s="83"/>
      <c r="BU208" s="94"/>
      <c r="BV208" s="83"/>
      <c r="BW208" s="84"/>
      <c r="BX208" s="83"/>
      <c r="BY208" s="94"/>
      <c r="BZ208" s="83"/>
      <c r="CA208" s="94"/>
      <c r="CB208" s="83"/>
      <c r="CC208" s="84"/>
      <c r="CD208" s="83"/>
      <c r="CE208" s="94"/>
      <c r="CF208" s="83"/>
      <c r="CG208" s="85"/>
    </row>
    <row r="209" spans="54:85" ht="14.25">
      <c r="BB209" s="83"/>
      <c r="BC209" s="91"/>
      <c r="BD209" s="83"/>
      <c r="BE209" s="21"/>
      <c r="BF209" s="83"/>
      <c r="BG209" s="91"/>
      <c r="BH209" s="83"/>
      <c r="BI209" s="94"/>
      <c r="BJ209" s="83"/>
      <c r="BK209" s="84"/>
      <c r="BL209" s="83"/>
      <c r="BM209" s="94"/>
      <c r="BN209" s="83"/>
      <c r="BO209" s="94"/>
      <c r="BP209" s="83"/>
      <c r="BQ209" s="84"/>
      <c r="BR209" s="83"/>
      <c r="BS209" s="94"/>
      <c r="BT209" s="83"/>
      <c r="BU209" s="94"/>
      <c r="BV209" s="83"/>
      <c r="BW209" s="84"/>
      <c r="BX209" s="83"/>
      <c r="BY209" s="94"/>
      <c r="BZ209" s="83"/>
      <c r="CA209" s="94"/>
      <c r="CB209" s="83"/>
      <c r="CC209" s="84"/>
      <c r="CD209" s="83"/>
      <c r="CE209" s="94"/>
      <c r="CF209" s="83"/>
      <c r="CG209" s="85"/>
    </row>
    <row r="210" spans="54:85" ht="14.25">
      <c r="BB210" s="83"/>
      <c r="BC210" s="91"/>
      <c r="BD210" s="83"/>
      <c r="BE210" s="21"/>
      <c r="BF210" s="83"/>
      <c r="BG210" s="91"/>
      <c r="BH210" s="83"/>
      <c r="BI210" s="94"/>
      <c r="BJ210" s="83"/>
      <c r="BK210" s="84"/>
      <c r="BL210" s="83"/>
      <c r="BM210" s="94"/>
      <c r="BN210" s="83"/>
      <c r="BO210" s="94"/>
      <c r="BP210" s="83"/>
      <c r="BQ210" s="84"/>
      <c r="BR210" s="83"/>
      <c r="BS210" s="94"/>
      <c r="BT210" s="83"/>
      <c r="BU210" s="94"/>
      <c r="BV210" s="83"/>
      <c r="BW210" s="84"/>
      <c r="BX210" s="83"/>
      <c r="BY210" s="94"/>
      <c r="BZ210" s="83"/>
      <c r="CA210" s="94"/>
      <c r="CB210" s="83"/>
      <c r="CC210" s="84"/>
      <c r="CD210" s="83"/>
      <c r="CE210" s="94"/>
      <c r="CF210" s="83"/>
      <c r="CG210" s="85"/>
    </row>
    <row r="211" spans="54:85" ht="14.25">
      <c r="BB211" s="83"/>
      <c r="BC211" s="91"/>
      <c r="BD211" s="83"/>
      <c r="BE211" s="21"/>
      <c r="BF211" s="83"/>
      <c r="BG211" s="91"/>
      <c r="BH211" s="83"/>
      <c r="BI211" s="94"/>
      <c r="BJ211" s="83"/>
      <c r="BK211" s="84"/>
      <c r="BL211" s="83"/>
      <c r="BM211" s="94"/>
      <c r="BN211" s="83"/>
      <c r="BO211" s="94"/>
      <c r="BP211" s="83"/>
      <c r="BQ211" s="84"/>
      <c r="BR211" s="83"/>
      <c r="BS211" s="94"/>
      <c r="BT211" s="83"/>
      <c r="BU211" s="94"/>
      <c r="BV211" s="83"/>
      <c r="BW211" s="84"/>
      <c r="BX211" s="83"/>
      <c r="BY211" s="94"/>
      <c r="BZ211" s="83"/>
      <c r="CA211" s="94"/>
      <c r="CB211" s="83"/>
      <c r="CC211" s="84"/>
      <c r="CD211" s="83"/>
      <c r="CE211" s="94"/>
      <c r="CF211" s="83"/>
      <c r="CG211" s="85"/>
    </row>
    <row r="212" spans="54:85" ht="14.25">
      <c r="BB212" s="83"/>
      <c r="BC212" s="91"/>
      <c r="BD212" s="83"/>
      <c r="BE212" s="21"/>
      <c r="BF212" s="83"/>
      <c r="BG212" s="91"/>
      <c r="BH212" s="83"/>
      <c r="BI212" s="94"/>
      <c r="BJ212" s="83"/>
      <c r="BK212" s="84"/>
      <c r="BL212" s="83"/>
      <c r="BM212" s="94"/>
      <c r="BN212" s="83"/>
      <c r="BO212" s="94"/>
      <c r="BP212" s="83"/>
      <c r="BQ212" s="84"/>
      <c r="BR212" s="83"/>
      <c r="BS212" s="94"/>
      <c r="BT212" s="83"/>
      <c r="BU212" s="94"/>
      <c r="BV212" s="83"/>
      <c r="BW212" s="84"/>
      <c r="BX212" s="83"/>
      <c r="BY212" s="94"/>
      <c r="BZ212" s="83"/>
      <c r="CA212" s="94"/>
      <c r="CB212" s="83"/>
      <c r="CC212" s="84"/>
      <c r="CD212" s="83"/>
      <c r="CE212" s="94"/>
      <c r="CF212" s="83"/>
      <c r="CG212" s="85"/>
    </row>
    <row r="213" spans="54:85" ht="14.25">
      <c r="BB213" s="83"/>
      <c r="BC213" s="91"/>
      <c r="BD213" s="83"/>
      <c r="BE213" s="21"/>
      <c r="BF213" s="83"/>
      <c r="BG213" s="91"/>
      <c r="BH213" s="83"/>
      <c r="BI213" s="94"/>
      <c r="BJ213" s="83"/>
      <c r="BK213" s="84"/>
      <c r="BL213" s="83"/>
      <c r="BM213" s="94"/>
      <c r="BN213" s="83"/>
      <c r="BO213" s="94"/>
      <c r="BP213" s="83"/>
      <c r="BQ213" s="84"/>
      <c r="BR213" s="83"/>
      <c r="BS213" s="94"/>
      <c r="BT213" s="83"/>
      <c r="BU213" s="94"/>
      <c r="BV213" s="83"/>
      <c r="BW213" s="84"/>
      <c r="BX213" s="83"/>
      <c r="BY213" s="94"/>
      <c r="BZ213" s="83"/>
      <c r="CA213" s="94"/>
      <c r="CB213" s="83"/>
      <c r="CC213" s="84"/>
      <c r="CD213" s="83"/>
      <c r="CE213" s="94"/>
      <c r="CF213" s="83"/>
      <c r="CG213" s="85"/>
    </row>
    <row r="214" spans="54:85" ht="14.25">
      <c r="BB214" s="83"/>
      <c r="BC214" s="91"/>
      <c r="BD214" s="83"/>
      <c r="BE214" s="21"/>
      <c r="BF214" s="83"/>
      <c r="BG214" s="91"/>
      <c r="BH214" s="83"/>
      <c r="BI214" s="94"/>
      <c r="BJ214" s="83"/>
      <c r="BK214" s="84"/>
      <c r="BL214" s="83"/>
      <c r="BM214" s="94"/>
      <c r="BN214" s="83"/>
      <c r="BO214" s="94"/>
      <c r="BP214" s="83"/>
      <c r="BQ214" s="84"/>
      <c r="BR214" s="83"/>
      <c r="BS214" s="94"/>
      <c r="BT214" s="83"/>
      <c r="BU214" s="94"/>
      <c r="BV214" s="83"/>
      <c r="BW214" s="84"/>
      <c r="BX214" s="83"/>
      <c r="BY214" s="94"/>
      <c r="BZ214" s="83"/>
      <c r="CA214" s="94"/>
      <c r="CB214" s="83"/>
      <c r="CC214" s="84"/>
      <c r="CD214" s="83"/>
      <c r="CE214" s="94"/>
      <c r="CF214" s="83"/>
      <c r="CG214" s="85"/>
    </row>
    <row r="215" spans="54:85" ht="14.25">
      <c r="BB215" s="83"/>
      <c r="BC215" s="91"/>
      <c r="BD215" s="83"/>
      <c r="BE215" s="21"/>
      <c r="BF215" s="83"/>
      <c r="BG215" s="91"/>
      <c r="BH215" s="83"/>
      <c r="BI215" s="94"/>
      <c r="BJ215" s="83"/>
      <c r="BK215" s="84"/>
      <c r="BL215" s="83"/>
      <c r="BM215" s="94"/>
      <c r="BN215" s="83"/>
      <c r="BO215" s="94"/>
      <c r="BP215" s="83"/>
      <c r="BQ215" s="84"/>
      <c r="BR215" s="83"/>
      <c r="BS215" s="94"/>
      <c r="BT215" s="83"/>
      <c r="BU215" s="94"/>
      <c r="BV215" s="83"/>
      <c r="BW215" s="84"/>
      <c r="BX215" s="83"/>
      <c r="BY215" s="94"/>
      <c r="BZ215" s="83"/>
      <c r="CA215" s="94"/>
      <c r="CB215" s="83"/>
      <c r="CC215" s="84"/>
      <c r="CD215" s="83"/>
      <c r="CE215" s="94"/>
      <c r="CF215" s="83"/>
      <c r="CG215" s="85"/>
    </row>
    <row r="216" spans="54:85" ht="14.25">
      <c r="BB216" s="83"/>
      <c r="BC216" s="91"/>
      <c r="BD216" s="83"/>
      <c r="BE216" s="21"/>
      <c r="BF216" s="83"/>
      <c r="BG216" s="91"/>
      <c r="BH216" s="83"/>
      <c r="BI216" s="94"/>
      <c r="BJ216" s="83"/>
      <c r="BK216" s="84"/>
      <c r="BL216" s="83"/>
      <c r="BM216" s="94"/>
      <c r="BN216" s="83"/>
      <c r="BO216" s="94"/>
      <c r="BP216" s="83"/>
      <c r="BQ216" s="84"/>
      <c r="BR216" s="83"/>
      <c r="BS216" s="94"/>
      <c r="BT216" s="83"/>
      <c r="BU216" s="94"/>
      <c r="BV216" s="83"/>
      <c r="BW216" s="84"/>
      <c r="BX216" s="83"/>
      <c r="BY216" s="94"/>
      <c r="BZ216" s="83"/>
      <c r="CA216" s="94"/>
      <c r="CB216" s="83"/>
      <c r="CC216" s="84"/>
      <c r="CD216" s="83"/>
      <c r="CE216" s="94"/>
      <c r="CF216" s="83"/>
      <c r="CG216" s="85"/>
    </row>
    <row r="217" spans="54:85" ht="14.25">
      <c r="BB217" s="83"/>
      <c r="BC217" s="91"/>
      <c r="BD217" s="83"/>
      <c r="BE217" s="21"/>
      <c r="BF217" s="83"/>
      <c r="BG217" s="91"/>
      <c r="BH217" s="83"/>
      <c r="BI217" s="94"/>
      <c r="BJ217" s="83"/>
      <c r="BK217" s="84"/>
      <c r="BL217" s="83"/>
      <c r="BM217" s="94"/>
      <c r="BN217" s="83"/>
      <c r="BO217" s="94"/>
      <c r="BP217" s="83"/>
      <c r="BQ217" s="84"/>
      <c r="BR217" s="83"/>
      <c r="BS217" s="94"/>
      <c r="BT217" s="83"/>
      <c r="BU217" s="94"/>
      <c r="BV217" s="83"/>
      <c r="BW217" s="84"/>
      <c r="BX217" s="83"/>
      <c r="BY217" s="94"/>
      <c r="BZ217" s="83"/>
      <c r="CA217" s="94"/>
      <c r="CB217" s="83"/>
      <c r="CC217" s="84"/>
      <c r="CD217" s="83"/>
      <c r="CE217" s="94"/>
      <c r="CF217" s="83"/>
      <c r="CG217" s="85"/>
    </row>
    <row r="218" spans="54:85" ht="14.25">
      <c r="BB218" s="83"/>
      <c r="BC218" s="91"/>
      <c r="BD218" s="83"/>
      <c r="BE218" s="21"/>
      <c r="BF218" s="83"/>
      <c r="BG218" s="91"/>
      <c r="BH218" s="83"/>
      <c r="BI218" s="94"/>
      <c r="BJ218" s="83"/>
      <c r="BK218" s="84"/>
      <c r="BL218" s="83"/>
      <c r="BM218" s="94"/>
      <c r="BN218" s="83"/>
      <c r="BO218" s="94"/>
      <c r="BP218" s="83"/>
      <c r="BQ218" s="84"/>
      <c r="BR218" s="83"/>
      <c r="BS218" s="94"/>
      <c r="BT218" s="83"/>
      <c r="BU218" s="94"/>
      <c r="BV218" s="83"/>
      <c r="BW218" s="84"/>
      <c r="BX218" s="83"/>
      <c r="BY218" s="94"/>
      <c r="BZ218" s="83"/>
      <c r="CA218" s="94"/>
      <c r="CB218" s="83"/>
      <c r="CC218" s="84"/>
      <c r="CD218" s="83"/>
      <c r="CE218" s="94"/>
      <c r="CF218" s="83"/>
      <c r="CG218" s="85"/>
    </row>
    <row r="219" spans="54:85" ht="14.25">
      <c r="BB219" s="83"/>
      <c r="BC219" s="91"/>
      <c r="BD219" s="83"/>
      <c r="BE219" s="21"/>
      <c r="BF219" s="83"/>
      <c r="BG219" s="91"/>
      <c r="BH219" s="83"/>
      <c r="BI219" s="94"/>
      <c r="BJ219" s="83"/>
      <c r="BK219" s="84"/>
      <c r="BL219" s="83"/>
      <c r="BM219" s="94"/>
      <c r="BN219" s="83"/>
      <c r="BO219" s="94"/>
      <c r="BP219" s="83"/>
      <c r="BQ219" s="84"/>
      <c r="BR219" s="83"/>
      <c r="BS219" s="94"/>
      <c r="BT219" s="83"/>
      <c r="BU219" s="94"/>
      <c r="BV219" s="83"/>
      <c r="BW219" s="84"/>
      <c r="BX219" s="83"/>
      <c r="BY219" s="94"/>
      <c r="BZ219" s="83"/>
      <c r="CA219" s="94"/>
      <c r="CB219" s="83"/>
      <c r="CC219" s="84"/>
      <c r="CD219" s="83"/>
      <c r="CE219" s="94"/>
      <c r="CF219" s="83"/>
      <c r="CG219" s="85"/>
    </row>
    <row r="220" spans="54:85" ht="14.25">
      <c r="BB220" s="83"/>
      <c r="BC220" s="91"/>
      <c r="BD220" s="83"/>
      <c r="BE220" s="21"/>
      <c r="BF220" s="83"/>
      <c r="BG220" s="91"/>
      <c r="BH220" s="83"/>
      <c r="BI220" s="94"/>
      <c r="BJ220" s="83"/>
      <c r="BK220" s="84"/>
      <c r="BL220" s="83"/>
      <c r="BM220" s="94"/>
      <c r="BN220" s="83"/>
      <c r="BO220" s="94"/>
      <c r="BP220" s="83"/>
      <c r="BQ220" s="84"/>
      <c r="BR220" s="83"/>
      <c r="BS220" s="94"/>
      <c r="BT220" s="83"/>
      <c r="BU220" s="94"/>
      <c r="BV220" s="83"/>
      <c r="BW220" s="84"/>
      <c r="BX220" s="83"/>
      <c r="BY220" s="94"/>
      <c r="BZ220" s="83"/>
      <c r="CA220" s="94"/>
      <c r="CB220" s="83"/>
      <c r="CC220" s="84"/>
      <c r="CD220" s="83"/>
      <c r="CE220" s="94"/>
      <c r="CF220" s="83"/>
      <c r="CG220" s="85"/>
    </row>
    <row r="221" spans="54:85" ht="14.25">
      <c r="BB221" s="83"/>
      <c r="BC221" s="91"/>
      <c r="BD221" s="83"/>
      <c r="BE221" s="21"/>
      <c r="BF221" s="83"/>
      <c r="BG221" s="91"/>
      <c r="BH221" s="83"/>
      <c r="BI221" s="94"/>
      <c r="BJ221" s="83"/>
      <c r="BK221" s="84"/>
      <c r="BL221" s="83"/>
      <c r="BM221" s="94"/>
      <c r="BN221" s="83"/>
      <c r="BO221" s="94"/>
      <c r="BP221" s="83"/>
      <c r="BQ221" s="84"/>
      <c r="BR221" s="83"/>
      <c r="BS221" s="94"/>
      <c r="BT221" s="83"/>
      <c r="BU221" s="94"/>
      <c r="BV221" s="83"/>
      <c r="BW221" s="84"/>
      <c r="BX221" s="83"/>
      <c r="BY221" s="94"/>
      <c r="BZ221" s="83"/>
      <c r="CA221" s="94"/>
      <c r="CB221" s="83"/>
      <c r="CC221" s="84"/>
      <c r="CD221" s="83"/>
      <c r="CE221" s="94"/>
      <c r="CF221" s="83"/>
      <c r="CG221" s="85"/>
    </row>
    <row r="222" spans="54:85" ht="14.25">
      <c r="BB222" s="83"/>
      <c r="BC222" s="91"/>
      <c r="BD222" s="83"/>
      <c r="BE222" s="21"/>
      <c r="BF222" s="83"/>
      <c r="BG222" s="91"/>
      <c r="BH222" s="83"/>
      <c r="BI222" s="94"/>
      <c r="BJ222" s="83"/>
      <c r="BK222" s="84"/>
      <c r="BL222" s="83"/>
      <c r="BM222" s="94"/>
      <c r="BN222" s="83"/>
      <c r="BO222" s="94"/>
      <c r="BP222" s="83"/>
      <c r="BQ222" s="84"/>
      <c r="BR222" s="83"/>
      <c r="BS222" s="94"/>
      <c r="BT222" s="83"/>
      <c r="BU222" s="94"/>
      <c r="BV222" s="83"/>
      <c r="BW222" s="84"/>
      <c r="BX222" s="83"/>
      <c r="BY222" s="94"/>
      <c r="BZ222" s="83"/>
      <c r="CA222" s="94"/>
      <c r="CB222" s="83"/>
      <c r="CC222" s="84"/>
      <c r="CD222" s="83"/>
      <c r="CE222" s="94"/>
      <c r="CF222" s="83"/>
      <c r="CG222" s="85"/>
    </row>
    <row r="223" spans="54:85" ht="14.25">
      <c r="BB223" s="83"/>
      <c r="BC223" s="91"/>
      <c r="BD223" s="83"/>
      <c r="BE223" s="21"/>
      <c r="BF223" s="83"/>
      <c r="BG223" s="91"/>
      <c r="BH223" s="83"/>
      <c r="BI223" s="94"/>
      <c r="BJ223" s="83"/>
      <c r="BK223" s="84"/>
      <c r="BL223" s="83"/>
      <c r="BM223" s="94"/>
      <c r="BN223" s="83"/>
      <c r="BO223" s="94"/>
      <c r="BP223" s="83"/>
      <c r="BQ223" s="84"/>
      <c r="BR223" s="83"/>
      <c r="BS223" s="94"/>
      <c r="BT223" s="83"/>
      <c r="BU223" s="94"/>
      <c r="BV223" s="83"/>
      <c r="BW223" s="84"/>
      <c r="BX223" s="83"/>
      <c r="BY223" s="94"/>
      <c r="BZ223" s="83"/>
      <c r="CA223" s="94"/>
      <c r="CB223" s="83"/>
      <c r="CC223" s="84"/>
      <c r="CD223" s="83"/>
      <c r="CE223" s="94"/>
      <c r="CF223" s="83"/>
      <c r="CG223" s="85"/>
    </row>
    <row r="224" spans="54:85" ht="14.25">
      <c r="BB224" s="83"/>
      <c r="BC224" s="91"/>
      <c r="BD224" s="83"/>
      <c r="BE224" s="21"/>
      <c r="BF224" s="83"/>
      <c r="BG224" s="91"/>
      <c r="BH224" s="83"/>
      <c r="BI224" s="94"/>
      <c r="BJ224" s="83"/>
      <c r="BK224" s="84"/>
      <c r="BL224" s="83"/>
      <c r="BM224" s="94"/>
      <c r="BN224" s="83"/>
      <c r="BO224" s="94"/>
      <c r="BP224" s="83"/>
      <c r="BQ224" s="84"/>
      <c r="BR224" s="83"/>
      <c r="BS224" s="94"/>
      <c r="BT224" s="83"/>
      <c r="BU224" s="94"/>
      <c r="BV224" s="83"/>
      <c r="BW224" s="84"/>
      <c r="BX224" s="83"/>
      <c r="BY224" s="94"/>
      <c r="BZ224" s="83"/>
      <c r="CA224" s="94"/>
      <c r="CB224" s="83"/>
      <c r="CC224" s="84"/>
      <c r="CD224" s="83"/>
      <c r="CE224" s="94"/>
      <c r="CF224" s="83"/>
      <c r="CG224" s="85"/>
    </row>
    <row r="225" spans="54:85" ht="14.25">
      <c r="BB225" s="83"/>
      <c r="BC225" s="91"/>
      <c r="BD225" s="83"/>
      <c r="BE225" s="21"/>
      <c r="BF225" s="83"/>
      <c r="BG225" s="91"/>
      <c r="BH225" s="83"/>
      <c r="BI225" s="94"/>
      <c r="BJ225" s="83"/>
      <c r="BK225" s="84"/>
      <c r="BL225" s="83"/>
      <c r="BM225" s="94"/>
      <c r="BN225" s="83"/>
      <c r="BO225" s="94"/>
      <c r="BP225" s="83"/>
      <c r="BQ225" s="84"/>
      <c r="BR225" s="83"/>
      <c r="BS225" s="94"/>
      <c r="BT225" s="83"/>
      <c r="BU225" s="94"/>
      <c r="BV225" s="83"/>
      <c r="BW225" s="84"/>
      <c r="BX225" s="83"/>
      <c r="BY225" s="94"/>
      <c r="BZ225" s="83"/>
      <c r="CA225" s="94"/>
      <c r="CB225" s="83"/>
      <c r="CC225" s="84"/>
      <c r="CD225" s="83"/>
      <c r="CE225" s="94"/>
      <c r="CF225" s="83"/>
      <c r="CG225" s="85"/>
    </row>
    <row r="226" spans="54:85" ht="14.25">
      <c r="BB226" s="83"/>
      <c r="BC226" s="91"/>
      <c r="BD226" s="83"/>
      <c r="BE226" s="21"/>
      <c r="BF226" s="83"/>
      <c r="BG226" s="91"/>
      <c r="BH226" s="83"/>
      <c r="BI226" s="94"/>
      <c r="BJ226" s="83"/>
      <c r="BK226" s="84"/>
      <c r="BL226" s="83"/>
      <c r="BM226" s="94"/>
      <c r="BN226" s="83"/>
      <c r="BO226" s="94"/>
      <c r="BP226" s="83"/>
      <c r="BQ226" s="84"/>
      <c r="BR226" s="83"/>
      <c r="BS226" s="94"/>
      <c r="BT226" s="83"/>
      <c r="BU226" s="94"/>
      <c r="BV226" s="83"/>
      <c r="BW226" s="84"/>
      <c r="BX226" s="83"/>
      <c r="BY226" s="94"/>
      <c r="BZ226" s="83"/>
      <c r="CA226" s="94"/>
      <c r="CB226" s="83"/>
      <c r="CC226" s="84"/>
      <c r="CD226" s="83"/>
      <c r="CE226" s="94"/>
      <c r="CF226" s="83"/>
      <c r="CG226" s="85"/>
    </row>
    <row r="227" spans="54:85" ht="14.25">
      <c r="BB227" s="83"/>
      <c r="BC227" s="91"/>
      <c r="BD227" s="83"/>
      <c r="BE227" s="21"/>
      <c r="BF227" s="83"/>
      <c r="BG227" s="91"/>
      <c r="BH227" s="83"/>
      <c r="BI227" s="94"/>
      <c r="BJ227" s="83"/>
      <c r="BK227" s="84"/>
      <c r="BL227" s="83"/>
      <c r="BM227" s="94"/>
      <c r="BN227" s="83"/>
      <c r="BO227" s="94"/>
      <c r="BP227" s="83"/>
      <c r="BQ227" s="84"/>
      <c r="BR227" s="83"/>
      <c r="BS227" s="94"/>
      <c r="BT227" s="83"/>
      <c r="BU227" s="94"/>
      <c r="BV227" s="83"/>
      <c r="BW227" s="84"/>
      <c r="BX227" s="83"/>
      <c r="BY227" s="94"/>
      <c r="BZ227" s="83"/>
      <c r="CA227" s="94"/>
      <c r="CB227" s="83"/>
      <c r="CC227" s="84"/>
      <c r="CD227" s="83"/>
      <c r="CE227" s="94"/>
      <c r="CF227" s="83"/>
      <c r="CG227" s="85"/>
    </row>
    <row r="228" spans="54:85" ht="14.25">
      <c r="BB228" s="83"/>
      <c r="BC228" s="91"/>
      <c r="BD228" s="83"/>
      <c r="BE228" s="21"/>
      <c r="BF228" s="83"/>
      <c r="BG228" s="91"/>
      <c r="BH228" s="83"/>
      <c r="BI228" s="94"/>
      <c r="BJ228" s="83"/>
      <c r="BK228" s="84"/>
      <c r="BL228" s="83"/>
      <c r="BM228" s="94"/>
      <c r="BN228" s="83"/>
      <c r="BO228" s="94"/>
      <c r="BP228" s="83"/>
      <c r="BQ228" s="84"/>
      <c r="BR228" s="83"/>
      <c r="BS228" s="94"/>
      <c r="BT228" s="83"/>
      <c r="BU228" s="94"/>
      <c r="BV228" s="83"/>
      <c r="BW228" s="84"/>
      <c r="BX228" s="83"/>
      <c r="BY228" s="94"/>
      <c r="BZ228" s="83"/>
      <c r="CA228" s="94"/>
      <c r="CB228" s="83"/>
      <c r="CC228" s="84"/>
      <c r="CD228" s="83"/>
      <c r="CE228" s="94"/>
      <c r="CF228" s="83"/>
      <c r="CG228" s="85"/>
    </row>
    <row r="229" spans="54:85" ht="14.25">
      <c r="BB229" s="83"/>
      <c r="BC229" s="91"/>
      <c r="BD229" s="83"/>
      <c r="BE229" s="21"/>
      <c r="BF229" s="83"/>
      <c r="BG229" s="91"/>
      <c r="BH229" s="83"/>
      <c r="BI229" s="94"/>
      <c r="BJ229" s="83"/>
      <c r="BK229" s="84"/>
      <c r="BL229" s="83"/>
      <c r="BM229" s="94"/>
      <c r="BN229" s="83"/>
      <c r="BO229" s="94"/>
      <c r="BP229" s="83"/>
      <c r="BQ229" s="84"/>
      <c r="BR229" s="83"/>
      <c r="BS229" s="94"/>
      <c r="BT229" s="83"/>
      <c r="BU229" s="94"/>
      <c r="BV229" s="83"/>
      <c r="BW229" s="84"/>
      <c r="BX229" s="83"/>
      <c r="BY229" s="94"/>
      <c r="BZ229" s="83"/>
      <c r="CA229" s="94"/>
      <c r="CB229" s="83"/>
      <c r="CC229" s="84"/>
      <c r="CD229" s="83"/>
      <c r="CE229" s="94"/>
      <c r="CF229" s="83"/>
      <c r="CG229" s="85"/>
    </row>
    <row r="230" spans="54:85" ht="14.25">
      <c r="BB230" s="83"/>
      <c r="BC230" s="91"/>
      <c r="BD230" s="83"/>
      <c r="BE230" s="21"/>
      <c r="BF230" s="83"/>
      <c r="BG230" s="91"/>
      <c r="BH230" s="83"/>
      <c r="BI230" s="94"/>
      <c r="BJ230" s="83"/>
      <c r="BK230" s="84"/>
      <c r="BL230" s="83"/>
      <c r="BM230" s="94"/>
      <c r="BN230" s="83"/>
      <c r="BO230" s="94"/>
      <c r="BP230" s="83"/>
      <c r="BQ230" s="84"/>
      <c r="BR230" s="83"/>
      <c r="BS230" s="94"/>
      <c r="BT230" s="83"/>
      <c r="BU230" s="94"/>
      <c r="BV230" s="83"/>
      <c r="BW230" s="84"/>
      <c r="BX230" s="83"/>
      <c r="BY230" s="94"/>
      <c r="BZ230" s="83"/>
      <c r="CA230" s="94"/>
      <c r="CB230" s="83"/>
      <c r="CC230" s="84"/>
      <c r="CD230" s="83"/>
      <c r="CE230" s="94"/>
      <c r="CF230" s="83"/>
      <c r="CG230" s="85"/>
    </row>
    <row r="231" spans="54:85" ht="14.25">
      <c r="BB231" s="83"/>
      <c r="BC231" s="91"/>
      <c r="BD231" s="83"/>
      <c r="BE231" s="21"/>
      <c r="BF231" s="83"/>
      <c r="BG231" s="91"/>
      <c r="BH231" s="83"/>
      <c r="BI231" s="94"/>
      <c r="BJ231" s="83"/>
      <c r="BK231" s="84"/>
      <c r="BL231" s="83"/>
      <c r="BM231" s="94"/>
      <c r="BN231" s="83"/>
      <c r="BO231" s="94"/>
      <c r="BP231" s="83"/>
      <c r="BQ231" s="84"/>
      <c r="BR231" s="83"/>
      <c r="BS231" s="94"/>
      <c r="BT231" s="83"/>
      <c r="BU231" s="94"/>
      <c r="BV231" s="83"/>
      <c r="BW231" s="84"/>
      <c r="BX231" s="83"/>
      <c r="BY231" s="94"/>
      <c r="BZ231" s="83"/>
      <c r="CA231" s="94"/>
      <c r="CB231" s="83"/>
      <c r="CC231" s="84"/>
      <c r="CD231" s="83"/>
      <c r="CE231" s="94"/>
      <c r="CF231" s="83"/>
      <c r="CG231" s="85"/>
    </row>
    <row r="232" spans="54:85" ht="14.25">
      <c r="BB232" s="83"/>
      <c r="BC232" s="91"/>
      <c r="BD232" s="83"/>
      <c r="BE232" s="21"/>
      <c r="BF232" s="83"/>
      <c r="BG232" s="91"/>
      <c r="BH232" s="83"/>
      <c r="BI232" s="94"/>
      <c r="BJ232" s="83"/>
      <c r="BK232" s="84"/>
      <c r="BL232" s="83"/>
      <c r="BM232" s="94"/>
      <c r="BN232" s="83"/>
      <c r="BO232" s="94"/>
      <c r="BP232" s="83"/>
      <c r="BQ232" s="84"/>
      <c r="BR232" s="83"/>
      <c r="BS232" s="94"/>
      <c r="BT232" s="83"/>
      <c r="BU232" s="94"/>
      <c r="BV232" s="83"/>
      <c r="BW232" s="84"/>
      <c r="BX232" s="83"/>
      <c r="BY232" s="94"/>
      <c r="BZ232" s="83"/>
      <c r="CA232" s="94"/>
      <c r="CB232" s="83"/>
      <c r="CC232" s="84"/>
      <c r="CD232" s="83"/>
      <c r="CE232" s="94"/>
      <c r="CF232" s="83"/>
      <c r="CG232" s="85"/>
    </row>
    <row r="233" spans="54:85" ht="14.25">
      <c r="BB233" s="83"/>
      <c r="BC233" s="91"/>
      <c r="BD233" s="83"/>
      <c r="BE233" s="21"/>
      <c r="BF233" s="83"/>
      <c r="BG233" s="91"/>
      <c r="BH233" s="83"/>
      <c r="BI233" s="94"/>
      <c r="BJ233" s="83"/>
      <c r="BK233" s="84"/>
      <c r="BL233" s="83"/>
      <c r="BM233" s="94"/>
      <c r="BN233" s="83"/>
      <c r="BO233" s="94"/>
      <c r="BP233" s="83"/>
      <c r="BQ233" s="84"/>
      <c r="BR233" s="83"/>
      <c r="BS233" s="94"/>
      <c r="BT233" s="83"/>
      <c r="BU233" s="94"/>
      <c r="BV233" s="83"/>
      <c r="BW233" s="84"/>
      <c r="BX233" s="83"/>
      <c r="BY233" s="94"/>
      <c r="BZ233" s="83"/>
      <c r="CA233" s="94"/>
      <c r="CB233" s="83"/>
      <c r="CC233" s="84"/>
      <c r="CD233" s="83"/>
      <c r="CE233" s="94"/>
      <c r="CF233" s="83"/>
      <c r="CG233" s="85"/>
    </row>
    <row r="234" spans="54:85" ht="14.25">
      <c r="BB234" s="83"/>
      <c r="BC234" s="91"/>
      <c r="BD234" s="83"/>
      <c r="BE234" s="21"/>
      <c r="BF234" s="83"/>
      <c r="BG234" s="91"/>
      <c r="BH234" s="83"/>
      <c r="BI234" s="94"/>
      <c r="BJ234" s="83"/>
      <c r="BK234" s="84"/>
      <c r="BL234" s="83"/>
      <c r="BM234" s="94"/>
      <c r="BN234" s="83"/>
      <c r="BO234" s="94"/>
      <c r="BP234" s="83"/>
      <c r="BQ234" s="84"/>
      <c r="BR234" s="83"/>
      <c r="BS234" s="94"/>
      <c r="BT234" s="83"/>
      <c r="BU234" s="94"/>
      <c r="BV234" s="83"/>
      <c r="BW234" s="84"/>
      <c r="BX234" s="83"/>
      <c r="BY234" s="94"/>
      <c r="BZ234" s="83"/>
      <c r="CA234" s="94"/>
      <c r="CB234" s="83"/>
      <c r="CC234" s="84"/>
      <c r="CD234" s="83"/>
      <c r="CE234" s="94"/>
      <c r="CF234" s="83"/>
      <c r="CG234" s="85"/>
    </row>
    <row r="235" spans="54:85" ht="14.25">
      <c r="BB235" s="83"/>
      <c r="BC235" s="91"/>
      <c r="BD235" s="83"/>
      <c r="BE235" s="21"/>
      <c r="BF235" s="83"/>
      <c r="BG235" s="91"/>
      <c r="BH235" s="83"/>
      <c r="BI235" s="94"/>
      <c r="BJ235" s="83"/>
      <c r="BK235" s="84"/>
      <c r="BL235" s="83"/>
      <c r="BM235" s="94"/>
      <c r="BN235" s="83"/>
      <c r="BO235" s="94"/>
      <c r="BP235" s="83"/>
      <c r="BQ235" s="84"/>
      <c r="BR235" s="83"/>
      <c r="BS235" s="94"/>
      <c r="BT235" s="83"/>
      <c r="BU235" s="94"/>
      <c r="BV235" s="83"/>
      <c r="BW235" s="84"/>
      <c r="BX235" s="83"/>
      <c r="BY235" s="94"/>
      <c r="BZ235" s="83"/>
      <c r="CA235" s="94"/>
      <c r="CB235" s="83"/>
      <c r="CC235" s="84"/>
      <c r="CD235" s="83"/>
      <c r="CE235" s="94"/>
      <c r="CF235" s="83"/>
      <c r="CG235" s="85"/>
    </row>
    <row r="236" spans="54:85" ht="14.25">
      <c r="BB236" s="83"/>
      <c r="BC236" s="91"/>
      <c r="BD236" s="83"/>
      <c r="BE236" s="21"/>
      <c r="BF236" s="83"/>
      <c r="BG236" s="91"/>
      <c r="BH236" s="83"/>
      <c r="BI236" s="94"/>
      <c r="BJ236" s="83"/>
      <c r="BK236" s="84"/>
      <c r="BL236" s="83"/>
      <c r="BM236" s="94"/>
      <c r="BN236" s="83"/>
      <c r="BO236" s="94"/>
      <c r="BP236" s="83"/>
      <c r="BQ236" s="84"/>
      <c r="BR236" s="83"/>
      <c r="BS236" s="94"/>
      <c r="BT236" s="83"/>
      <c r="BU236" s="94"/>
      <c r="BV236" s="83"/>
      <c r="BW236" s="84"/>
      <c r="BX236" s="83"/>
      <c r="BY236" s="94"/>
      <c r="BZ236" s="83"/>
      <c r="CA236" s="94"/>
      <c r="CB236" s="83"/>
      <c r="CC236" s="84"/>
      <c r="CD236" s="83"/>
      <c r="CE236" s="94"/>
      <c r="CF236" s="83"/>
      <c r="CG236" s="85"/>
    </row>
    <row r="237" spans="54:85" ht="14.25">
      <c r="BB237" s="83"/>
      <c r="BC237" s="91"/>
      <c r="BD237" s="83"/>
      <c r="BE237" s="21"/>
      <c r="BF237" s="83"/>
      <c r="BG237" s="91"/>
      <c r="BH237" s="83"/>
      <c r="BI237" s="94"/>
      <c r="BJ237" s="83"/>
      <c r="BK237" s="84"/>
      <c r="BL237" s="83"/>
      <c r="BM237" s="94"/>
      <c r="BN237" s="83"/>
      <c r="BO237" s="94"/>
      <c r="BP237" s="83"/>
      <c r="BQ237" s="84"/>
      <c r="BR237" s="83"/>
      <c r="BS237" s="94"/>
      <c r="BT237" s="83"/>
      <c r="BU237" s="94"/>
      <c r="BV237" s="83"/>
      <c r="BW237" s="84"/>
      <c r="BX237" s="83"/>
      <c r="BY237" s="94"/>
      <c r="BZ237" s="83"/>
      <c r="CA237" s="94"/>
      <c r="CB237" s="83"/>
      <c r="CC237" s="84"/>
      <c r="CD237" s="83"/>
      <c r="CE237" s="94"/>
      <c r="CF237" s="83"/>
      <c r="CG237" s="85"/>
    </row>
    <row r="238" spans="54:85" ht="14.25">
      <c r="BB238" s="83"/>
      <c r="BC238" s="91"/>
      <c r="BD238" s="83"/>
      <c r="BE238" s="21"/>
      <c r="BF238" s="83"/>
      <c r="BG238" s="91"/>
      <c r="BH238" s="83"/>
      <c r="BI238" s="94"/>
      <c r="BJ238" s="83"/>
      <c r="BK238" s="84"/>
      <c r="BL238" s="83"/>
      <c r="BM238" s="94"/>
      <c r="BN238" s="83"/>
      <c r="BO238" s="94"/>
      <c r="BP238" s="83"/>
      <c r="BQ238" s="84"/>
      <c r="BR238" s="83"/>
      <c r="BS238" s="94"/>
      <c r="BT238" s="83"/>
      <c r="BU238" s="94"/>
      <c r="BV238" s="83"/>
      <c r="BW238" s="84"/>
      <c r="BX238" s="83"/>
      <c r="BY238" s="94"/>
      <c r="BZ238" s="83"/>
      <c r="CA238" s="94"/>
      <c r="CB238" s="83"/>
      <c r="CC238" s="84"/>
      <c r="CD238" s="83"/>
      <c r="CE238" s="94"/>
      <c r="CF238" s="83"/>
      <c r="CG238" s="85"/>
    </row>
    <row r="239" spans="54:85" ht="14.25">
      <c r="BB239" s="83"/>
      <c r="BC239" s="91"/>
      <c r="BD239" s="83"/>
      <c r="BE239" s="21"/>
      <c r="BF239" s="83"/>
      <c r="BG239" s="91"/>
      <c r="BH239" s="83"/>
      <c r="BI239" s="94"/>
      <c r="BJ239" s="83"/>
      <c r="BK239" s="84"/>
      <c r="BL239" s="83"/>
      <c r="BM239" s="94"/>
      <c r="BN239" s="83"/>
      <c r="BO239" s="94"/>
      <c r="BP239" s="83"/>
      <c r="BQ239" s="84"/>
      <c r="BR239" s="83"/>
      <c r="BS239" s="94"/>
      <c r="BT239" s="83"/>
      <c r="BU239" s="94"/>
      <c r="BV239" s="83"/>
      <c r="BW239" s="84"/>
      <c r="BX239" s="83"/>
      <c r="BY239" s="94"/>
      <c r="BZ239" s="83"/>
      <c r="CA239" s="94"/>
      <c r="CB239" s="83"/>
      <c r="CC239" s="84"/>
      <c r="CD239" s="83"/>
      <c r="CE239" s="94"/>
      <c r="CF239" s="83"/>
      <c r="CG239" s="85"/>
    </row>
    <row r="240" spans="54:85" ht="14.25">
      <c r="BB240" s="83"/>
      <c r="BC240" s="91"/>
      <c r="BD240" s="83"/>
      <c r="BE240" s="21"/>
      <c r="BF240" s="83"/>
      <c r="BG240" s="91"/>
      <c r="BH240" s="83"/>
      <c r="BI240" s="94"/>
      <c r="BJ240" s="83"/>
      <c r="BK240" s="84"/>
      <c r="BL240" s="83"/>
      <c r="BM240" s="94"/>
      <c r="BN240" s="83"/>
      <c r="BO240" s="94"/>
      <c r="BP240" s="83"/>
      <c r="BQ240" s="84"/>
      <c r="BR240" s="83"/>
      <c r="BS240" s="94"/>
      <c r="BT240" s="83"/>
      <c r="BU240" s="94"/>
      <c r="BV240" s="83"/>
      <c r="BW240" s="84"/>
      <c r="BX240" s="83"/>
      <c r="BY240" s="94"/>
      <c r="BZ240" s="83"/>
      <c r="CA240" s="94"/>
      <c r="CB240" s="83"/>
      <c r="CC240" s="84"/>
      <c r="CD240" s="83"/>
      <c r="CE240" s="94"/>
      <c r="CF240" s="83"/>
      <c r="CG240" s="85"/>
    </row>
    <row r="241" spans="54:85" ht="14.25">
      <c r="BB241" s="83"/>
      <c r="BC241" s="91"/>
      <c r="BD241" s="83"/>
      <c r="BE241" s="21"/>
      <c r="BF241" s="83"/>
      <c r="BG241" s="91"/>
      <c r="BH241" s="83"/>
      <c r="BI241" s="94"/>
      <c r="BJ241" s="83"/>
      <c r="BK241" s="84"/>
      <c r="BL241" s="83"/>
      <c r="BM241" s="94"/>
      <c r="BN241" s="83"/>
      <c r="BO241" s="94"/>
      <c r="BP241" s="83"/>
      <c r="BQ241" s="84"/>
      <c r="BR241" s="83"/>
      <c r="BS241" s="94"/>
      <c r="BT241" s="83"/>
      <c r="BU241" s="94"/>
      <c r="BV241" s="83"/>
      <c r="BW241" s="84"/>
      <c r="BX241" s="83"/>
      <c r="BY241" s="94"/>
      <c r="BZ241" s="83"/>
      <c r="CA241" s="94"/>
      <c r="CB241" s="83"/>
      <c r="CC241" s="84"/>
      <c r="CD241" s="83"/>
      <c r="CE241" s="94"/>
      <c r="CF241" s="83"/>
      <c r="CG241" s="85"/>
    </row>
    <row r="242" spans="54:85" ht="14.25">
      <c r="BB242" s="83"/>
      <c r="BC242" s="91"/>
      <c r="BD242" s="83"/>
      <c r="BE242" s="21"/>
      <c r="BF242" s="83"/>
      <c r="BG242" s="91"/>
      <c r="BH242" s="83"/>
      <c r="BI242" s="94"/>
      <c r="BJ242" s="83"/>
      <c r="BK242" s="84"/>
      <c r="BL242" s="83"/>
      <c r="BM242" s="94"/>
      <c r="BN242" s="83"/>
      <c r="BO242" s="94"/>
      <c r="BP242" s="83"/>
      <c r="BQ242" s="84"/>
      <c r="BR242" s="83"/>
      <c r="BS242" s="94"/>
      <c r="BT242" s="83"/>
      <c r="BU242" s="94"/>
      <c r="BV242" s="83"/>
      <c r="BW242" s="84"/>
      <c r="BX242" s="83"/>
      <c r="BY242" s="94"/>
      <c r="BZ242" s="83"/>
      <c r="CA242" s="94"/>
      <c r="CB242" s="83"/>
      <c r="CC242" s="84"/>
      <c r="CD242" s="83"/>
      <c r="CE242" s="94"/>
      <c r="CF242" s="83"/>
      <c r="CG242" s="85"/>
    </row>
    <row r="243" spans="54:85" ht="14.25">
      <c r="BB243" s="83"/>
      <c r="BC243" s="91"/>
      <c r="BD243" s="83"/>
      <c r="BE243" s="21"/>
      <c r="BF243" s="83"/>
      <c r="BG243" s="91"/>
      <c r="BH243" s="83"/>
      <c r="BI243" s="94"/>
      <c r="BJ243" s="83"/>
      <c r="BK243" s="84"/>
      <c r="BL243" s="83"/>
      <c r="BM243" s="94"/>
      <c r="BN243" s="83"/>
      <c r="BO243" s="94"/>
      <c r="BP243" s="83"/>
      <c r="BQ243" s="84"/>
      <c r="BR243" s="83"/>
      <c r="BS243" s="94"/>
      <c r="BT243" s="83"/>
      <c r="BU243" s="94"/>
      <c r="BV243" s="83"/>
      <c r="BW243" s="84"/>
      <c r="BX243" s="83"/>
      <c r="BY243" s="94"/>
      <c r="BZ243" s="83"/>
      <c r="CA243" s="94"/>
      <c r="CB243" s="83"/>
      <c r="CC243" s="84"/>
      <c r="CD243" s="83"/>
      <c r="CE243" s="94"/>
      <c r="CF243" s="83"/>
      <c r="CG243" s="85"/>
    </row>
    <row r="244" spans="54:85" ht="14.25">
      <c r="BB244" s="83"/>
      <c r="BC244" s="91"/>
      <c r="BD244" s="83"/>
      <c r="BE244" s="21"/>
      <c r="BF244" s="83"/>
      <c r="BG244" s="91"/>
      <c r="BH244" s="83"/>
      <c r="BI244" s="94"/>
      <c r="BJ244" s="83"/>
      <c r="BK244" s="84"/>
      <c r="BL244" s="83"/>
      <c r="BM244" s="94"/>
      <c r="BN244" s="83"/>
      <c r="BO244" s="94"/>
      <c r="BP244" s="83"/>
      <c r="BQ244" s="84"/>
      <c r="BR244" s="83"/>
      <c r="BS244" s="94"/>
      <c r="BT244" s="83"/>
      <c r="BU244" s="94"/>
      <c r="BV244" s="83"/>
      <c r="BW244" s="84"/>
      <c r="BX244" s="83"/>
      <c r="BY244" s="94"/>
      <c r="BZ244" s="83"/>
      <c r="CA244" s="94"/>
      <c r="CB244" s="83"/>
      <c r="CC244" s="84"/>
      <c r="CD244" s="83"/>
      <c r="CE244" s="94"/>
      <c r="CF244" s="83"/>
      <c r="CG244" s="85"/>
    </row>
    <row r="245" spans="54:85" ht="14.25">
      <c r="BB245" s="83"/>
      <c r="BC245" s="91"/>
      <c r="BD245" s="83"/>
      <c r="BE245" s="21"/>
      <c r="BF245" s="83"/>
      <c r="BG245" s="91"/>
      <c r="BH245" s="83"/>
      <c r="BI245" s="94"/>
      <c r="BJ245" s="83"/>
      <c r="BK245" s="84"/>
      <c r="BL245" s="83"/>
      <c r="BM245" s="94"/>
      <c r="BN245" s="83"/>
      <c r="BO245" s="94"/>
      <c r="BP245" s="83"/>
      <c r="BQ245" s="84"/>
      <c r="BR245" s="83"/>
      <c r="BS245" s="94"/>
      <c r="BT245" s="83"/>
      <c r="BU245" s="94"/>
      <c r="BV245" s="83"/>
      <c r="BW245" s="84"/>
      <c r="BX245" s="83"/>
      <c r="BY245" s="94"/>
      <c r="BZ245" s="83"/>
      <c r="CA245" s="94"/>
      <c r="CB245" s="83"/>
      <c r="CC245" s="84"/>
      <c r="CD245" s="83"/>
      <c r="CE245" s="94"/>
      <c r="CF245" s="83"/>
      <c r="CG245" s="85"/>
    </row>
    <row r="246" spans="54:85" ht="14.25">
      <c r="BB246" s="83"/>
      <c r="BC246" s="91"/>
      <c r="BD246" s="83"/>
      <c r="BE246" s="21"/>
      <c r="BF246" s="83"/>
      <c r="BG246" s="91"/>
      <c r="BH246" s="83"/>
      <c r="BI246" s="94"/>
      <c r="BJ246" s="83"/>
      <c r="BK246" s="84"/>
      <c r="BL246" s="83"/>
      <c r="BM246" s="94"/>
      <c r="BN246" s="83"/>
      <c r="BO246" s="94"/>
      <c r="BP246" s="83"/>
      <c r="BQ246" s="84"/>
      <c r="BR246" s="83"/>
      <c r="BS246" s="94"/>
      <c r="BT246" s="83"/>
      <c r="BU246" s="94"/>
      <c r="BV246" s="83"/>
      <c r="BW246" s="84"/>
      <c r="BX246" s="83"/>
      <c r="BY246" s="94"/>
      <c r="BZ246" s="83"/>
      <c r="CA246" s="94"/>
      <c r="CB246" s="83"/>
      <c r="CC246" s="84"/>
      <c r="CD246" s="83"/>
      <c r="CE246" s="94"/>
      <c r="CF246" s="83"/>
      <c r="CG246" s="85"/>
    </row>
    <row r="247" spans="54:85" ht="14.25">
      <c r="BB247" s="83"/>
      <c r="BC247" s="91"/>
      <c r="BD247" s="83"/>
      <c r="BE247" s="21"/>
      <c r="BF247" s="83"/>
      <c r="BG247" s="91"/>
      <c r="BH247" s="83"/>
      <c r="BI247" s="94"/>
      <c r="BJ247" s="83"/>
      <c r="BK247" s="84"/>
      <c r="BL247" s="83"/>
      <c r="BM247" s="94"/>
      <c r="BN247" s="83"/>
      <c r="BO247" s="94"/>
      <c r="BP247" s="83"/>
      <c r="BQ247" s="84"/>
      <c r="BR247" s="83"/>
      <c r="BS247" s="94"/>
      <c r="BT247" s="83"/>
      <c r="BU247" s="94"/>
      <c r="BV247" s="83"/>
      <c r="BW247" s="84"/>
      <c r="BX247" s="83"/>
      <c r="BY247" s="94"/>
      <c r="BZ247" s="83"/>
      <c r="CA247" s="94"/>
      <c r="CB247" s="83"/>
      <c r="CC247" s="84"/>
      <c r="CD247" s="83"/>
      <c r="CE247" s="94"/>
      <c r="CF247" s="83"/>
      <c r="CG247" s="85"/>
    </row>
    <row r="248" spans="54:85" ht="14.25">
      <c r="BB248" s="83"/>
      <c r="BC248" s="91"/>
      <c r="BD248" s="83"/>
      <c r="BE248" s="21"/>
      <c r="BF248" s="83"/>
      <c r="BG248" s="91"/>
      <c r="BH248" s="83"/>
      <c r="BI248" s="94"/>
      <c r="BJ248" s="83"/>
      <c r="BK248" s="84"/>
      <c r="BL248" s="83"/>
      <c r="BM248" s="94"/>
      <c r="BN248" s="83"/>
      <c r="BO248" s="94"/>
      <c r="BP248" s="83"/>
      <c r="BQ248" s="84"/>
      <c r="BR248" s="83"/>
      <c r="BS248" s="94"/>
      <c r="BT248" s="83"/>
      <c r="BU248" s="94"/>
      <c r="BV248" s="83"/>
      <c r="BW248" s="84"/>
      <c r="BX248" s="83"/>
      <c r="BY248" s="94"/>
      <c r="BZ248" s="83"/>
      <c r="CA248" s="94"/>
      <c r="CB248" s="83"/>
      <c r="CC248" s="84"/>
      <c r="CD248" s="83"/>
      <c r="CE248" s="94"/>
      <c r="CF248" s="83"/>
      <c r="CG248" s="85"/>
    </row>
    <row r="249" spans="54:85" ht="14.25">
      <c r="BB249" s="83"/>
      <c r="BC249" s="91"/>
      <c r="BD249" s="83"/>
      <c r="BE249" s="21"/>
      <c r="BF249" s="83"/>
      <c r="BG249" s="91"/>
      <c r="BH249" s="83"/>
      <c r="BI249" s="94"/>
      <c r="BJ249" s="83"/>
      <c r="BK249" s="84"/>
      <c r="BL249" s="83"/>
      <c r="BM249" s="94"/>
      <c r="BN249" s="83"/>
      <c r="BO249" s="94"/>
      <c r="BP249" s="83"/>
      <c r="BQ249" s="84"/>
      <c r="BR249" s="83"/>
      <c r="BS249" s="94"/>
      <c r="BT249" s="83"/>
      <c r="BU249" s="94"/>
      <c r="BV249" s="83"/>
      <c r="BW249" s="84"/>
      <c r="BX249" s="83"/>
      <c r="BY249" s="94"/>
      <c r="BZ249" s="83"/>
      <c r="CA249" s="94"/>
      <c r="CB249" s="83"/>
      <c r="CC249" s="84"/>
      <c r="CD249" s="83"/>
      <c r="CE249" s="94"/>
      <c r="CF249" s="83"/>
      <c r="CG249" s="85"/>
    </row>
    <row r="250" spans="54:85" ht="14.25">
      <c r="BB250" s="83"/>
      <c r="BC250" s="91"/>
      <c r="BD250" s="83"/>
      <c r="BE250" s="21"/>
      <c r="BF250" s="83"/>
      <c r="BG250" s="91"/>
      <c r="BH250" s="83"/>
      <c r="BI250" s="94"/>
      <c r="BJ250" s="83"/>
      <c r="BK250" s="84"/>
      <c r="BL250" s="83"/>
      <c r="BM250" s="94"/>
      <c r="BN250" s="83"/>
      <c r="BO250" s="94"/>
      <c r="BP250" s="83"/>
      <c r="BQ250" s="84"/>
      <c r="BR250" s="83"/>
      <c r="BS250" s="94"/>
      <c r="BT250" s="83"/>
      <c r="BU250" s="94"/>
      <c r="BV250" s="83"/>
      <c r="BW250" s="84"/>
      <c r="BX250" s="83"/>
      <c r="BY250" s="94"/>
      <c r="BZ250" s="83"/>
      <c r="CA250" s="94"/>
      <c r="CB250" s="83"/>
      <c r="CC250" s="84"/>
      <c r="CD250" s="83"/>
      <c r="CE250" s="94"/>
      <c r="CF250" s="83"/>
      <c r="CG250" s="85"/>
    </row>
    <row r="251" spans="54:85" ht="14.25">
      <c r="BB251" s="83"/>
      <c r="BC251" s="91"/>
      <c r="BD251" s="83"/>
      <c r="BE251" s="21"/>
      <c r="BF251" s="83"/>
      <c r="BG251" s="91"/>
      <c r="BH251" s="83"/>
      <c r="BI251" s="94"/>
      <c r="BJ251" s="83"/>
      <c r="BK251" s="84"/>
      <c r="BL251" s="83"/>
      <c r="BM251" s="94"/>
      <c r="BN251" s="83"/>
      <c r="BO251" s="94"/>
      <c r="BP251" s="83"/>
      <c r="BQ251" s="84"/>
      <c r="BR251" s="83"/>
      <c r="BS251" s="94"/>
      <c r="BT251" s="83"/>
      <c r="BU251" s="94"/>
      <c r="BV251" s="83"/>
      <c r="BW251" s="84"/>
      <c r="BX251" s="83"/>
      <c r="BY251" s="94"/>
      <c r="BZ251" s="83"/>
      <c r="CA251" s="94"/>
      <c r="CB251" s="83"/>
      <c r="CC251" s="84"/>
      <c r="CD251" s="83"/>
      <c r="CE251" s="94"/>
      <c r="CF251" s="83"/>
      <c r="CG251" s="85"/>
    </row>
    <row r="252" spans="54:85" ht="14.25">
      <c r="BB252" s="83"/>
      <c r="BC252" s="91"/>
      <c r="BD252" s="83"/>
      <c r="BE252" s="21"/>
      <c r="BF252" s="83"/>
      <c r="BG252" s="91"/>
      <c r="BH252" s="83"/>
      <c r="BI252" s="94"/>
      <c r="BJ252" s="83"/>
      <c r="BK252" s="84"/>
      <c r="BL252" s="83"/>
      <c r="BM252" s="94"/>
      <c r="BN252" s="83"/>
      <c r="BO252" s="94"/>
      <c r="BP252" s="83"/>
      <c r="BQ252" s="84"/>
      <c r="BR252" s="83"/>
      <c r="BS252" s="94"/>
      <c r="BT252" s="83"/>
      <c r="BU252" s="94"/>
      <c r="BV252" s="83"/>
      <c r="BW252" s="84"/>
      <c r="BX252" s="83"/>
      <c r="BY252" s="94"/>
      <c r="BZ252" s="83"/>
      <c r="CA252" s="94"/>
      <c r="CB252" s="83"/>
      <c r="CC252" s="84"/>
      <c r="CD252" s="83"/>
      <c r="CE252" s="94"/>
      <c r="CF252" s="83"/>
      <c r="CG252" s="85"/>
    </row>
    <row r="253" spans="54:85" ht="14.25">
      <c r="BB253" s="83"/>
      <c r="BC253" s="91"/>
      <c r="BD253" s="83"/>
      <c r="BE253" s="21"/>
      <c r="BF253" s="83"/>
      <c r="BG253" s="91"/>
      <c r="BH253" s="83"/>
      <c r="BI253" s="94"/>
      <c r="BJ253" s="83"/>
      <c r="BK253" s="84"/>
      <c r="BL253" s="83"/>
      <c r="BM253" s="94"/>
      <c r="BN253" s="83"/>
      <c r="BO253" s="94"/>
      <c r="BP253" s="83"/>
      <c r="BQ253" s="84"/>
      <c r="BR253" s="83"/>
      <c r="BS253" s="94"/>
      <c r="BT253" s="83"/>
      <c r="BU253" s="94"/>
      <c r="BV253" s="83"/>
      <c r="BW253" s="84"/>
      <c r="BX253" s="83"/>
      <c r="BY253" s="94"/>
      <c r="BZ253" s="83"/>
      <c r="CA253" s="94"/>
      <c r="CB253" s="83"/>
      <c r="CC253" s="84"/>
      <c r="CD253" s="83"/>
      <c r="CE253" s="94"/>
      <c r="CF253" s="83"/>
      <c r="CG253" s="85"/>
    </row>
    <row r="254" spans="54:85" ht="14.25">
      <c r="BB254" s="83"/>
      <c r="BC254" s="91"/>
      <c r="BD254" s="83"/>
      <c r="BE254" s="21"/>
      <c r="BF254" s="83"/>
      <c r="BG254" s="91"/>
      <c r="BH254" s="83"/>
      <c r="BI254" s="94"/>
      <c r="BJ254" s="83"/>
      <c r="BK254" s="84"/>
      <c r="BL254" s="83"/>
      <c r="BM254" s="94"/>
      <c r="BN254" s="83"/>
      <c r="BO254" s="94"/>
      <c r="BP254" s="83"/>
      <c r="BQ254" s="84"/>
      <c r="BR254" s="83"/>
      <c r="BS254" s="94"/>
      <c r="BT254" s="83"/>
      <c r="BU254" s="94"/>
      <c r="BV254" s="83"/>
      <c r="BW254" s="84"/>
      <c r="BX254" s="83"/>
      <c r="BY254" s="94"/>
      <c r="BZ254" s="83"/>
      <c r="CA254" s="94"/>
      <c r="CB254" s="83"/>
      <c r="CC254" s="84"/>
      <c r="CD254" s="83"/>
      <c r="CE254" s="94"/>
      <c r="CF254" s="83"/>
      <c r="CG254" s="85"/>
    </row>
    <row r="255" spans="54:85" ht="14.25">
      <c r="BB255" s="83"/>
      <c r="BC255" s="91"/>
      <c r="BD255" s="83"/>
      <c r="BE255" s="21"/>
      <c r="BF255" s="83"/>
      <c r="BG255" s="91"/>
      <c r="BH255" s="83"/>
      <c r="BI255" s="94"/>
      <c r="BJ255" s="83"/>
      <c r="BK255" s="84"/>
      <c r="BL255" s="83"/>
      <c r="BM255" s="94"/>
      <c r="BN255" s="83"/>
      <c r="BO255" s="94"/>
      <c r="BP255" s="83"/>
      <c r="BQ255" s="84"/>
      <c r="BR255" s="83"/>
      <c r="BS255" s="94"/>
      <c r="BT255" s="83"/>
      <c r="BU255" s="94"/>
      <c r="BV255" s="83"/>
      <c r="BW255" s="84"/>
      <c r="BX255" s="83"/>
      <c r="BY255" s="94"/>
      <c r="BZ255" s="83"/>
      <c r="CA255" s="94"/>
      <c r="CB255" s="83"/>
      <c r="CC255" s="84"/>
      <c r="CD255" s="83"/>
      <c r="CE255" s="94"/>
      <c r="CF255" s="83"/>
      <c r="CG255" s="85"/>
    </row>
    <row r="256" spans="54:85" ht="14.25">
      <c r="BB256" s="83"/>
      <c r="BC256" s="91"/>
      <c r="BD256" s="83"/>
      <c r="BE256" s="21"/>
      <c r="BF256" s="83"/>
      <c r="BG256" s="91"/>
      <c r="BH256" s="83"/>
      <c r="BI256" s="94"/>
      <c r="BJ256" s="83"/>
      <c r="BK256" s="84"/>
      <c r="BL256" s="83"/>
      <c r="BM256" s="94"/>
      <c r="BN256" s="83"/>
      <c r="BO256" s="94"/>
      <c r="BP256" s="83"/>
      <c r="BQ256" s="84"/>
      <c r="BR256" s="83"/>
      <c r="BS256" s="94"/>
      <c r="BT256" s="83"/>
      <c r="BU256" s="94"/>
      <c r="BV256" s="83"/>
      <c r="BW256" s="84"/>
      <c r="BX256" s="83"/>
      <c r="BY256" s="94"/>
      <c r="BZ256" s="83"/>
      <c r="CA256" s="94"/>
      <c r="CB256" s="83"/>
      <c r="CC256" s="84"/>
      <c r="CD256" s="83"/>
      <c r="CE256" s="94"/>
      <c r="CF256" s="83"/>
      <c r="CG256" s="85"/>
    </row>
    <row r="257" spans="54:85" ht="14.25">
      <c r="BB257" s="83"/>
      <c r="BC257" s="91"/>
      <c r="BD257" s="83"/>
      <c r="BE257" s="21"/>
      <c r="BF257" s="83"/>
      <c r="BG257" s="91"/>
      <c r="BH257" s="83"/>
      <c r="BI257" s="94"/>
      <c r="BJ257" s="83"/>
      <c r="BK257" s="84"/>
      <c r="BL257" s="83"/>
      <c r="BM257" s="94"/>
      <c r="BN257" s="83"/>
      <c r="BO257" s="94"/>
      <c r="BP257" s="83"/>
      <c r="BQ257" s="84"/>
      <c r="BR257" s="83"/>
      <c r="BS257" s="94"/>
      <c r="BT257" s="83"/>
      <c r="BU257" s="94"/>
      <c r="BV257" s="83"/>
      <c r="BW257" s="84"/>
      <c r="BX257" s="83"/>
      <c r="BY257" s="94"/>
      <c r="BZ257" s="83"/>
      <c r="CA257" s="94"/>
      <c r="CB257" s="83"/>
      <c r="CC257" s="84"/>
      <c r="CD257" s="83"/>
      <c r="CE257" s="94"/>
      <c r="CF257" s="83"/>
      <c r="CG257" s="85"/>
    </row>
    <row r="258" spans="54:85" ht="14.25">
      <c r="BB258" s="83"/>
      <c r="BC258" s="91"/>
      <c r="BD258" s="83"/>
      <c r="BE258" s="21"/>
      <c r="BF258" s="83"/>
      <c r="BG258" s="91"/>
      <c r="BH258" s="83"/>
      <c r="BI258" s="94"/>
      <c r="BJ258" s="83"/>
      <c r="BK258" s="84"/>
      <c r="BL258" s="83"/>
      <c r="BM258" s="94"/>
      <c r="BN258" s="83"/>
      <c r="BO258" s="94"/>
      <c r="BP258" s="83"/>
      <c r="BR258" s="83"/>
      <c r="BS258" s="94"/>
      <c r="BT258" s="83"/>
      <c r="BU258" s="94"/>
      <c r="BV258" s="83"/>
      <c r="BW258" s="84"/>
      <c r="BX258" s="83"/>
      <c r="BY258" s="94"/>
      <c r="BZ258" s="83"/>
      <c r="CA258" s="94"/>
      <c r="CB258" s="83"/>
      <c r="CC258" s="84"/>
      <c r="CD258" s="83"/>
      <c r="CE258" s="94"/>
      <c r="CF258" s="83"/>
      <c r="CG258" s="85"/>
    </row>
    <row r="259" spans="54:85" ht="14.25">
      <c r="BB259" s="83"/>
      <c r="BC259" s="91"/>
      <c r="BD259" s="83"/>
      <c r="BE259" s="21"/>
      <c r="BF259" s="83"/>
      <c r="BG259" s="91"/>
      <c r="BH259" s="83"/>
      <c r="BI259" s="94"/>
      <c r="BJ259" s="83"/>
      <c r="BK259" s="84"/>
      <c r="BL259" s="83"/>
      <c r="BM259" s="94"/>
      <c r="BN259" s="83"/>
      <c r="BO259" s="94"/>
      <c r="BP259" s="83"/>
      <c r="BQ259" s="84"/>
      <c r="BR259" s="83"/>
      <c r="BS259" s="94"/>
      <c r="BT259" s="83"/>
      <c r="BU259" s="94"/>
      <c r="BV259" s="83"/>
      <c r="BW259" s="84"/>
      <c r="BX259" s="83"/>
      <c r="BY259" s="94"/>
      <c r="BZ259" s="83"/>
      <c r="CA259" s="94"/>
      <c r="CB259" s="83"/>
      <c r="CC259" s="84"/>
      <c r="CD259" s="83"/>
      <c r="CE259" s="94"/>
      <c r="CF259" s="83"/>
      <c r="CG259" s="85"/>
    </row>
    <row r="260" spans="54:85" ht="14.25">
      <c r="BB260" s="83"/>
      <c r="BC260" s="91"/>
      <c r="BD260" s="83"/>
      <c r="BE260" s="21"/>
      <c r="BF260" s="83"/>
      <c r="BG260" s="91"/>
      <c r="BH260" s="83"/>
      <c r="BI260" s="94"/>
      <c r="BJ260" s="83"/>
      <c r="BK260" s="84"/>
      <c r="BL260" s="83"/>
      <c r="BM260" s="94"/>
      <c r="BN260" s="83"/>
      <c r="BO260" s="94"/>
      <c r="BP260" s="83"/>
      <c r="BQ260" s="84"/>
      <c r="BR260" s="83"/>
      <c r="BS260" s="94"/>
      <c r="BT260" s="83"/>
      <c r="BU260" s="94"/>
      <c r="BV260" s="83"/>
      <c r="BW260" s="84"/>
      <c r="BX260" s="83"/>
      <c r="BY260" s="94"/>
      <c r="BZ260" s="83"/>
      <c r="CA260" s="94"/>
      <c r="CB260" s="83"/>
      <c r="CC260" s="84"/>
      <c r="CD260" s="83"/>
      <c r="CE260" s="94"/>
      <c r="CF260" s="83"/>
      <c r="CG260" s="85"/>
    </row>
    <row r="261" spans="54:85" ht="14.25">
      <c r="BB261" s="83"/>
      <c r="BC261" s="91"/>
      <c r="BD261" s="83"/>
      <c r="BE261" s="21"/>
      <c r="BF261" s="83"/>
      <c r="BG261" s="91"/>
      <c r="BH261" s="83"/>
      <c r="BI261" s="94"/>
      <c r="BJ261" s="83"/>
      <c r="BK261" s="84"/>
      <c r="BL261" s="83"/>
      <c r="BM261" s="94"/>
      <c r="BN261" s="83"/>
      <c r="BO261" s="94"/>
      <c r="BP261" s="83"/>
      <c r="BQ261" s="84"/>
      <c r="BR261" s="83"/>
      <c r="BS261" s="94"/>
      <c r="BT261" s="83"/>
      <c r="BU261" s="94"/>
      <c r="BV261" s="83"/>
      <c r="BW261" s="84"/>
      <c r="BX261" s="83"/>
      <c r="BY261" s="94"/>
      <c r="BZ261" s="83"/>
      <c r="CA261" s="94"/>
      <c r="CB261" s="83"/>
      <c r="CC261" s="84"/>
      <c r="CD261" s="83"/>
      <c r="CE261" s="94"/>
      <c r="CF261" s="83"/>
      <c r="CG261" s="85"/>
    </row>
    <row r="262" spans="54:85" ht="14.25">
      <c r="BB262" s="83"/>
      <c r="BC262" s="91"/>
      <c r="BD262" s="83"/>
      <c r="BE262" s="21"/>
      <c r="BF262" s="83"/>
      <c r="BG262" s="91"/>
      <c r="BH262" s="83"/>
      <c r="BI262" s="94"/>
      <c r="BJ262" s="83"/>
      <c r="BK262" s="84"/>
      <c r="BL262" s="83"/>
      <c r="BM262" s="94"/>
      <c r="BN262" s="83"/>
      <c r="BO262" s="94"/>
      <c r="BP262" s="83"/>
      <c r="BQ262" s="84"/>
      <c r="BR262" s="83"/>
      <c r="BS262" s="94"/>
      <c r="BT262" s="83"/>
      <c r="BU262" s="94"/>
      <c r="BV262" s="83"/>
      <c r="BW262" s="84"/>
      <c r="BX262" s="83"/>
      <c r="BY262" s="94"/>
      <c r="BZ262" s="83"/>
      <c r="CA262" s="94"/>
      <c r="CB262" s="83"/>
      <c r="CC262" s="84"/>
      <c r="CD262" s="83"/>
      <c r="CE262" s="94"/>
      <c r="CF262" s="83"/>
      <c r="CG262" s="85"/>
    </row>
    <row r="263" spans="54:85" ht="14.25">
      <c r="BB263" s="83"/>
      <c r="BC263" s="91"/>
      <c r="BD263" s="83"/>
      <c r="BE263" s="21"/>
      <c r="BF263" s="83"/>
      <c r="BG263" s="91"/>
      <c r="BH263" s="83"/>
      <c r="BI263" s="94"/>
      <c r="BJ263" s="83"/>
      <c r="BK263" s="84"/>
      <c r="BL263" s="83"/>
      <c r="BM263" s="94"/>
      <c r="BN263" s="83"/>
      <c r="BO263" s="94"/>
      <c r="BP263" s="83"/>
      <c r="BQ263" s="84"/>
      <c r="BR263" s="83"/>
      <c r="BS263" s="94"/>
      <c r="BT263" s="83"/>
      <c r="BU263" s="94"/>
      <c r="BV263" s="83"/>
      <c r="BW263" s="84"/>
      <c r="BX263" s="83"/>
      <c r="BY263" s="94"/>
      <c r="BZ263" s="83"/>
      <c r="CA263" s="94"/>
      <c r="CB263" s="83"/>
      <c r="CC263" s="84"/>
      <c r="CD263" s="83"/>
      <c r="CE263" s="94"/>
      <c r="CF263" s="83"/>
      <c r="CG263" s="85"/>
    </row>
    <row r="264" spans="54:85" ht="14.25">
      <c r="BB264" s="83"/>
      <c r="BC264" s="91"/>
      <c r="BD264" s="83"/>
      <c r="BE264" s="21"/>
      <c r="BF264" s="83"/>
      <c r="BG264" s="91"/>
      <c r="BH264" s="83"/>
      <c r="BI264" s="94"/>
      <c r="BJ264" s="83"/>
      <c r="BK264" s="84"/>
      <c r="BL264" s="83"/>
      <c r="BM264" s="94"/>
      <c r="BN264" s="83"/>
      <c r="BO264" s="94"/>
      <c r="BP264" s="83"/>
      <c r="BQ264" s="84"/>
      <c r="BR264" s="83"/>
      <c r="BS264" s="94"/>
      <c r="BT264" s="83"/>
      <c r="BU264" s="94"/>
      <c r="BV264" s="83"/>
      <c r="BW264" s="84"/>
      <c r="BX264" s="83"/>
      <c r="BY264" s="94"/>
      <c r="BZ264" s="83"/>
      <c r="CA264" s="94"/>
      <c r="CB264" s="83"/>
      <c r="CC264" s="84"/>
      <c r="CD264" s="83"/>
      <c r="CE264" s="94"/>
      <c r="CF264" s="83"/>
      <c r="CG264" s="85"/>
    </row>
    <row r="265" spans="54:85" ht="14.25">
      <c r="BB265" s="83"/>
      <c r="BC265" s="91"/>
      <c r="BD265" s="83"/>
      <c r="BE265" s="21"/>
      <c r="BF265" s="83"/>
      <c r="BG265" s="91"/>
      <c r="BH265" s="83"/>
      <c r="BI265" s="94"/>
      <c r="BJ265" s="83"/>
      <c r="BK265" s="84"/>
      <c r="BL265" s="83"/>
      <c r="BM265" s="94"/>
      <c r="BN265" s="83"/>
      <c r="BO265" s="94"/>
      <c r="BP265" s="83"/>
      <c r="BQ265" s="84"/>
      <c r="BR265" s="83"/>
      <c r="BS265" s="94"/>
      <c r="BT265" s="83"/>
      <c r="BU265" s="94"/>
      <c r="BV265" s="83"/>
      <c r="BW265" s="84"/>
      <c r="BX265" s="83"/>
      <c r="BY265" s="94"/>
      <c r="BZ265" s="83"/>
      <c r="CA265" s="94"/>
      <c r="CB265" s="83"/>
      <c r="CC265" s="84"/>
      <c r="CD265" s="83"/>
      <c r="CE265" s="94"/>
      <c r="CF265" s="83"/>
      <c r="CG265" s="85"/>
    </row>
    <row r="266" spans="54:85" ht="14.25">
      <c r="BB266" s="83"/>
      <c r="BC266" s="91"/>
      <c r="BD266" s="83"/>
      <c r="BE266" s="21"/>
      <c r="BF266" s="83"/>
      <c r="BG266" s="91"/>
      <c r="BH266" s="83"/>
      <c r="BI266" s="94"/>
      <c r="BJ266" s="83"/>
      <c r="BK266" s="84"/>
      <c r="BL266" s="83"/>
      <c r="BM266" s="94"/>
      <c r="BN266" s="83"/>
      <c r="BO266" s="94"/>
      <c r="BP266" s="83"/>
      <c r="BQ266" s="84"/>
      <c r="BR266" s="83"/>
      <c r="BS266" s="94"/>
      <c r="BT266" s="83"/>
      <c r="BU266" s="94"/>
      <c r="BV266" s="83"/>
      <c r="BW266" s="84"/>
      <c r="BX266" s="83"/>
      <c r="BY266" s="94"/>
      <c r="BZ266" s="83"/>
      <c r="CA266" s="94"/>
      <c r="CB266" s="83"/>
      <c r="CC266" s="84"/>
      <c r="CD266" s="83"/>
      <c r="CE266" s="94"/>
      <c r="CF266" s="83"/>
      <c r="CG266" s="85"/>
    </row>
    <row r="267" spans="54:85" ht="14.25">
      <c r="BB267" s="83"/>
      <c r="BC267" s="91"/>
      <c r="BD267" s="83"/>
      <c r="BE267" s="21"/>
      <c r="BF267" s="83"/>
      <c r="BG267" s="91"/>
      <c r="BH267" s="83"/>
      <c r="BI267" s="94"/>
      <c r="BJ267" s="83"/>
      <c r="BK267" s="84"/>
      <c r="BL267" s="83"/>
      <c r="BM267" s="94"/>
      <c r="BN267" s="83"/>
      <c r="BO267" s="94"/>
      <c r="BP267" s="83"/>
      <c r="BQ267" s="84"/>
      <c r="BR267" s="83"/>
      <c r="BS267" s="94"/>
      <c r="BT267" s="83"/>
      <c r="BU267" s="94"/>
      <c r="BV267" s="83"/>
      <c r="BW267" s="84"/>
      <c r="BX267" s="83"/>
      <c r="BY267" s="94"/>
      <c r="BZ267" s="83"/>
      <c r="CA267" s="94"/>
      <c r="CB267" s="83"/>
      <c r="CC267" s="84"/>
      <c r="CD267" s="83"/>
      <c r="CE267" s="94"/>
      <c r="CF267" s="83"/>
      <c r="CG267" s="85"/>
    </row>
    <row r="268" spans="54:85" ht="14.25">
      <c r="BB268" s="83"/>
      <c r="BC268" s="91"/>
      <c r="BD268" s="83"/>
      <c r="BE268" s="21"/>
      <c r="BF268" s="83"/>
      <c r="BG268" s="91"/>
      <c r="BH268" s="83"/>
      <c r="BI268" s="94"/>
      <c r="BJ268" s="83"/>
      <c r="BK268" s="84"/>
      <c r="BL268" s="83"/>
      <c r="BM268" s="94"/>
      <c r="BN268" s="83"/>
      <c r="BO268" s="94"/>
      <c r="BP268" s="83"/>
      <c r="BQ268" s="84"/>
      <c r="BR268" s="83"/>
      <c r="BS268" s="94"/>
      <c r="BT268" s="83"/>
      <c r="BU268" s="94"/>
      <c r="BV268" s="83"/>
      <c r="BW268" s="84"/>
      <c r="BX268" s="83"/>
      <c r="BY268" s="94"/>
      <c r="BZ268" s="83"/>
      <c r="CA268" s="94"/>
      <c r="CB268" s="83"/>
      <c r="CC268" s="84"/>
      <c r="CD268" s="83"/>
      <c r="CE268" s="94"/>
      <c r="CF268" s="83"/>
      <c r="CG268" s="85"/>
    </row>
    <row r="269" spans="54:85" ht="14.25">
      <c r="BB269" s="83"/>
      <c r="BC269" s="91"/>
      <c r="BD269" s="83"/>
      <c r="BE269" s="21"/>
      <c r="BF269" s="83"/>
      <c r="BG269" s="91"/>
      <c r="BH269" s="83"/>
      <c r="BI269" s="94"/>
      <c r="BJ269" s="83"/>
      <c r="BK269" s="84"/>
      <c r="BL269" s="83"/>
      <c r="BM269" s="94"/>
      <c r="BN269" s="83"/>
      <c r="BO269" s="94"/>
      <c r="BP269" s="83"/>
      <c r="BQ269" s="84"/>
      <c r="BR269" s="83"/>
      <c r="BS269" s="94"/>
      <c r="BT269" s="83"/>
      <c r="BU269" s="94"/>
      <c r="BV269" s="83"/>
      <c r="BW269" s="84"/>
      <c r="BX269" s="83"/>
      <c r="BY269" s="94"/>
      <c r="BZ269" s="83"/>
      <c r="CA269" s="94"/>
      <c r="CB269" s="83"/>
      <c r="CC269" s="84"/>
      <c r="CD269" s="83"/>
      <c r="CE269" s="94"/>
      <c r="CF269" s="83"/>
      <c r="CG269" s="85"/>
    </row>
    <row r="270" spans="54:85" ht="14.25">
      <c r="BB270" s="83"/>
      <c r="BC270" s="91"/>
      <c r="BD270" s="83"/>
      <c r="BE270" s="21"/>
      <c r="BF270" s="83"/>
      <c r="BG270" s="91"/>
      <c r="BH270" s="83"/>
      <c r="BI270" s="94"/>
      <c r="BJ270" s="83"/>
      <c r="BK270" s="84"/>
      <c r="BL270" s="83"/>
      <c r="BM270" s="94"/>
      <c r="BN270" s="83"/>
      <c r="BO270" s="94"/>
      <c r="BP270" s="83"/>
      <c r="BQ270" s="84"/>
      <c r="BR270" s="83"/>
      <c r="BS270" s="94"/>
      <c r="BT270" s="83"/>
      <c r="BU270" s="94"/>
      <c r="BV270" s="83"/>
      <c r="BW270" s="84"/>
      <c r="BX270" s="83"/>
      <c r="BY270" s="94"/>
      <c r="BZ270" s="83"/>
      <c r="CA270" s="94"/>
      <c r="CB270" s="83"/>
      <c r="CC270" s="84"/>
      <c r="CD270" s="83"/>
      <c r="CE270" s="94"/>
      <c r="CF270" s="83"/>
      <c r="CG270" s="85"/>
    </row>
    <row r="271" spans="54:85" ht="14.25">
      <c r="BB271" s="83"/>
      <c r="BC271" s="91"/>
      <c r="BD271" s="83"/>
      <c r="BE271" s="21"/>
      <c r="BF271" s="83"/>
      <c r="BG271" s="91"/>
      <c r="BH271" s="83"/>
      <c r="BI271" s="94"/>
      <c r="BJ271" s="83"/>
      <c r="BK271" s="84"/>
      <c r="BL271" s="83"/>
      <c r="BM271" s="94"/>
      <c r="BN271" s="83"/>
      <c r="BO271" s="94"/>
      <c r="BP271" s="83"/>
      <c r="BQ271" s="84"/>
      <c r="BR271" s="83"/>
      <c r="BS271" s="94"/>
      <c r="BT271" s="83"/>
      <c r="BU271" s="94"/>
      <c r="BV271" s="83"/>
      <c r="BW271" s="84"/>
      <c r="BX271" s="83"/>
      <c r="BY271" s="94"/>
      <c r="BZ271" s="83"/>
      <c r="CA271" s="94"/>
      <c r="CB271" s="83"/>
      <c r="CC271" s="84"/>
      <c r="CD271" s="83"/>
      <c r="CE271" s="94"/>
      <c r="CF271" s="83"/>
      <c r="CG271" s="85"/>
    </row>
    <row r="272" spans="54:85" ht="14.25">
      <c r="BB272" s="83"/>
      <c r="BC272" s="91"/>
      <c r="BD272" s="83"/>
      <c r="BE272" s="21"/>
      <c r="BF272" s="83"/>
      <c r="BG272" s="91"/>
      <c r="BH272" s="83"/>
      <c r="BI272" s="94"/>
      <c r="BJ272" s="83"/>
      <c r="BK272" s="84"/>
      <c r="BL272" s="83"/>
      <c r="BM272" s="94"/>
      <c r="BN272" s="83"/>
      <c r="BO272" s="94"/>
      <c r="BP272" s="83"/>
      <c r="BQ272" s="84"/>
      <c r="BR272" s="83"/>
      <c r="BS272" s="94"/>
      <c r="BT272" s="83"/>
      <c r="BU272" s="94"/>
      <c r="BV272" s="83"/>
      <c r="BW272" s="84"/>
      <c r="BX272" s="83"/>
      <c r="BY272" s="94"/>
      <c r="BZ272" s="83"/>
      <c r="CA272" s="94"/>
      <c r="CB272" s="83"/>
      <c r="CC272" s="84"/>
      <c r="CD272" s="83"/>
      <c r="CE272" s="94"/>
      <c r="CF272" s="83"/>
      <c r="CG272" s="85"/>
    </row>
    <row r="273" spans="54:85" ht="14.25">
      <c r="BB273" s="83"/>
      <c r="BC273" s="91"/>
      <c r="BD273" s="83"/>
      <c r="BE273" s="21"/>
      <c r="BF273" s="83"/>
      <c r="BG273" s="91"/>
      <c r="BH273" s="83"/>
      <c r="BI273" s="94"/>
      <c r="BJ273" s="83"/>
      <c r="BK273" s="84"/>
      <c r="BL273" s="83"/>
      <c r="BM273" s="94"/>
      <c r="BN273" s="83"/>
      <c r="BO273" s="94"/>
      <c r="BP273" s="83"/>
      <c r="BQ273" s="84"/>
      <c r="BR273" s="83"/>
      <c r="BS273" s="94"/>
      <c r="BT273" s="83"/>
      <c r="BU273" s="94"/>
      <c r="BV273" s="83"/>
      <c r="BW273" s="84"/>
      <c r="BX273" s="83"/>
      <c r="BY273" s="94"/>
      <c r="BZ273" s="83"/>
      <c r="CA273" s="94"/>
      <c r="CB273" s="83"/>
      <c r="CC273" s="84"/>
      <c r="CD273" s="83"/>
      <c r="CE273" s="94"/>
      <c r="CF273" s="83"/>
      <c r="CG273" s="85"/>
    </row>
    <row r="274" spans="54:85" ht="14.25">
      <c r="BB274" s="83"/>
      <c r="BC274" s="91"/>
      <c r="BD274" s="83"/>
      <c r="BE274" s="21"/>
      <c r="BF274" s="83"/>
      <c r="BG274" s="91"/>
      <c r="BH274" s="83"/>
      <c r="BI274" s="94"/>
      <c r="BJ274" s="83"/>
      <c r="BK274" s="84"/>
      <c r="BL274" s="83"/>
      <c r="BM274" s="94"/>
      <c r="BN274" s="83"/>
      <c r="BO274" s="94"/>
      <c r="BP274" s="83"/>
      <c r="BQ274" s="84"/>
      <c r="BR274" s="83"/>
      <c r="BS274" s="94"/>
      <c r="BT274" s="83"/>
      <c r="BU274" s="94"/>
      <c r="BV274" s="83"/>
      <c r="BW274" s="84"/>
      <c r="BX274" s="83"/>
      <c r="BY274" s="94"/>
      <c r="BZ274" s="83"/>
      <c r="CA274" s="94"/>
      <c r="CB274" s="83"/>
      <c r="CC274" s="84"/>
      <c r="CD274" s="83"/>
      <c r="CE274" s="94"/>
      <c r="CF274" s="83"/>
      <c r="CG274" s="85"/>
    </row>
    <row r="275" spans="54:85" ht="14.25">
      <c r="BB275" s="83"/>
      <c r="BC275" s="91"/>
      <c r="BD275" s="83"/>
      <c r="BE275" s="21"/>
      <c r="BF275" s="83"/>
      <c r="BG275" s="91"/>
      <c r="BH275" s="83"/>
      <c r="BI275" s="94"/>
      <c r="BJ275" s="83"/>
      <c r="BK275" s="84"/>
      <c r="BL275" s="83"/>
      <c r="BM275" s="94"/>
      <c r="BN275" s="83"/>
      <c r="BO275" s="94"/>
      <c r="BP275" s="83"/>
      <c r="BQ275" s="84"/>
      <c r="BR275" s="83"/>
      <c r="BS275" s="94"/>
      <c r="BT275" s="83"/>
      <c r="BU275" s="94"/>
      <c r="BV275" s="83"/>
      <c r="BW275" s="84"/>
      <c r="BX275" s="83"/>
      <c r="BY275" s="94"/>
      <c r="BZ275" s="83"/>
      <c r="CA275" s="94"/>
      <c r="CB275" s="83"/>
      <c r="CC275" s="84"/>
      <c r="CD275" s="83"/>
      <c r="CE275" s="94"/>
      <c r="CF275" s="83"/>
      <c r="CG275" s="85"/>
    </row>
    <row r="276" spans="54:85" ht="14.25">
      <c r="BB276" s="83"/>
      <c r="BC276" s="91"/>
      <c r="BD276" s="83"/>
      <c r="BE276" s="21"/>
      <c r="BF276" s="83"/>
      <c r="BG276" s="91"/>
      <c r="BH276" s="83"/>
      <c r="BI276" s="94"/>
      <c r="BJ276" s="83"/>
      <c r="BK276" s="84"/>
      <c r="BL276" s="83"/>
      <c r="BM276" s="94"/>
      <c r="BN276" s="83"/>
      <c r="BO276" s="94"/>
      <c r="BP276" s="83"/>
      <c r="BQ276" s="84"/>
      <c r="BR276" s="83"/>
      <c r="BS276" s="94"/>
      <c r="BT276" s="83"/>
      <c r="BU276" s="94"/>
      <c r="BV276" s="83"/>
      <c r="BW276" s="84"/>
      <c r="BX276" s="83"/>
      <c r="BY276" s="94"/>
      <c r="BZ276" s="83"/>
      <c r="CA276" s="94"/>
      <c r="CB276" s="83"/>
      <c r="CC276" s="84"/>
      <c r="CD276" s="83"/>
      <c r="CE276" s="94"/>
      <c r="CF276" s="83"/>
      <c r="CG276" s="85"/>
    </row>
    <row r="277" spans="54:85" ht="14.25">
      <c r="BB277" s="83"/>
      <c r="BC277" s="91"/>
      <c r="BD277" s="83"/>
      <c r="BE277" s="21"/>
      <c r="BF277" s="83"/>
      <c r="BG277" s="91"/>
      <c r="BH277" s="83"/>
      <c r="BI277" s="94"/>
      <c r="BJ277" s="83"/>
      <c r="BK277" s="84"/>
      <c r="BL277" s="83"/>
      <c r="BM277" s="94"/>
      <c r="BN277" s="83"/>
      <c r="BO277" s="94"/>
      <c r="BP277" s="83"/>
      <c r="BQ277" s="84"/>
      <c r="BR277" s="83"/>
      <c r="BS277" s="94"/>
      <c r="BT277" s="83"/>
      <c r="BU277" s="94"/>
      <c r="BV277" s="83"/>
      <c r="BW277" s="84"/>
      <c r="BX277" s="83"/>
      <c r="BY277" s="94"/>
      <c r="BZ277" s="83"/>
      <c r="CA277" s="94"/>
      <c r="CB277" s="83"/>
      <c r="CC277" s="84"/>
      <c r="CD277" s="83"/>
      <c r="CE277" s="94"/>
      <c r="CF277" s="83"/>
      <c r="CG277" s="85"/>
    </row>
    <row r="278" spans="54:85" ht="14.25">
      <c r="BB278" s="83"/>
      <c r="BC278" s="91"/>
      <c r="BD278" s="83"/>
      <c r="BE278" s="21"/>
      <c r="BF278" s="83"/>
      <c r="BG278" s="91"/>
      <c r="BH278" s="83"/>
      <c r="BI278" s="94"/>
      <c r="BJ278" s="83"/>
      <c r="BK278" s="84"/>
      <c r="BL278" s="83"/>
      <c r="BM278" s="94"/>
      <c r="BN278" s="83"/>
      <c r="BO278" s="94"/>
      <c r="BP278" s="83"/>
      <c r="BQ278" s="84"/>
      <c r="BR278" s="83"/>
      <c r="BS278" s="94"/>
      <c r="BT278" s="83"/>
      <c r="BU278" s="94"/>
      <c r="BV278" s="83"/>
      <c r="BW278" s="84"/>
      <c r="BX278" s="83"/>
      <c r="BY278" s="94"/>
      <c r="BZ278" s="83"/>
      <c r="CA278" s="94"/>
      <c r="CB278" s="83"/>
      <c r="CC278" s="84"/>
      <c r="CD278" s="83"/>
      <c r="CE278" s="94"/>
      <c r="CF278" s="83"/>
      <c r="CG278" s="85"/>
    </row>
    <row r="279" spans="54:85" ht="14.25">
      <c r="BB279" s="83"/>
      <c r="BC279" s="91"/>
      <c r="BD279" s="83"/>
      <c r="BE279" s="21"/>
      <c r="BF279" s="83"/>
      <c r="BG279" s="91"/>
      <c r="BH279" s="83"/>
      <c r="BI279" s="94"/>
      <c r="BJ279" s="83"/>
      <c r="BK279" s="84"/>
      <c r="BL279" s="83"/>
      <c r="BM279" s="94"/>
      <c r="BN279" s="83"/>
      <c r="BO279" s="94"/>
      <c r="BP279" s="83"/>
      <c r="BQ279" s="84"/>
      <c r="BR279" s="83"/>
      <c r="BS279" s="94"/>
      <c r="BT279" s="83"/>
      <c r="BU279" s="94"/>
      <c r="BV279" s="83"/>
      <c r="BW279" s="84"/>
      <c r="BX279" s="83"/>
      <c r="BY279" s="94"/>
      <c r="BZ279" s="83"/>
      <c r="CA279" s="94"/>
      <c r="CB279" s="83"/>
      <c r="CC279" s="84"/>
      <c r="CD279" s="83"/>
      <c r="CE279" s="94"/>
      <c r="CF279" s="83"/>
      <c r="CG279" s="85"/>
    </row>
    <row r="280" spans="54:85" ht="14.25">
      <c r="BB280" s="83"/>
      <c r="BC280" s="91"/>
      <c r="BD280" s="83"/>
      <c r="BE280" s="21"/>
      <c r="BF280" s="83"/>
      <c r="BG280" s="91"/>
      <c r="BH280" s="83"/>
      <c r="BI280" s="94"/>
      <c r="BJ280" s="83"/>
      <c r="BK280" s="84"/>
      <c r="BL280" s="83"/>
      <c r="BM280" s="94"/>
      <c r="BN280" s="83"/>
      <c r="BO280" s="94"/>
      <c r="BP280" s="83"/>
      <c r="BQ280" s="84"/>
      <c r="BR280" s="83"/>
      <c r="BS280" s="94"/>
      <c r="BT280" s="83"/>
      <c r="BU280" s="94"/>
      <c r="BV280" s="83"/>
      <c r="BW280" s="84"/>
      <c r="BX280" s="83"/>
      <c r="BY280" s="94"/>
      <c r="BZ280" s="83"/>
      <c r="CA280" s="94"/>
      <c r="CB280" s="83"/>
      <c r="CC280" s="84"/>
      <c r="CD280" s="83"/>
      <c r="CE280" s="94"/>
      <c r="CF280" s="83"/>
      <c r="CG280" s="85"/>
    </row>
    <row r="281" spans="54:85" ht="14.25">
      <c r="BB281" s="83"/>
      <c r="BC281" s="91"/>
      <c r="BD281" s="83"/>
      <c r="BE281" s="21"/>
      <c r="BF281" s="83"/>
      <c r="BG281" s="91"/>
      <c r="BH281" s="83"/>
      <c r="BI281" s="94"/>
      <c r="BJ281" s="83"/>
      <c r="BK281" s="84"/>
      <c r="BL281" s="83"/>
      <c r="BM281" s="94"/>
      <c r="BN281" s="83"/>
      <c r="BO281" s="94"/>
      <c r="BP281" s="83"/>
      <c r="BQ281" s="84"/>
      <c r="BR281" s="83"/>
      <c r="BS281" s="94"/>
      <c r="BT281" s="83"/>
      <c r="BU281" s="94"/>
      <c r="BV281" s="83"/>
      <c r="BW281" s="84"/>
      <c r="BX281" s="83"/>
      <c r="BY281" s="94"/>
      <c r="BZ281" s="83"/>
      <c r="CA281" s="94"/>
      <c r="CB281" s="83"/>
      <c r="CC281" s="84"/>
      <c r="CD281" s="83"/>
      <c r="CE281" s="94"/>
      <c r="CF281" s="83"/>
      <c r="CG281" s="85"/>
    </row>
    <row r="282" spans="54:85" ht="14.25">
      <c r="BB282" s="83"/>
      <c r="BC282" s="91"/>
      <c r="BD282" s="83"/>
      <c r="BE282" s="21"/>
      <c r="BF282" s="83"/>
      <c r="BG282" s="91"/>
      <c r="BH282" s="83"/>
      <c r="BI282" s="94"/>
      <c r="BJ282" s="83"/>
      <c r="BK282" s="84"/>
      <c r="BL282" s="83"/>
      <c r="BM282" s="94"/>
      <c r="BN282" s="83"/>
      <c r="BO282" s="94"/>
      <c r="BP282" s="83"/>
      <c r="BQ282" s="84"/>
      <c r="BR282" s="83"/>
      <c r="BS282" s="94"/>
      <c r="BT282" s="83"/>
      <c r="BU282" s="94"/>
      <c r="BV282" s="83"/>
      <c r="BW282" s="84"/>
      <c r="BX282" s="83"/>
      <c r="BY282" s="94"/>
      <c r="BZ282" s="83"/>
      <c r="CA282" s="94"/>
      <c r="CB282" s="83"/>
      <c r="CC282" s="84"/>
      <c r="CD282" s="83"/>
      <c r="CE282" s="94"/>
      <c r="CF282" s="83"/>
      <c r="CG282" s="85"/>
    </row>
    <row r="283" spans="54:85" ht="14.25">
      <c r="BB283" s="83"/>
      <c r="BC283" s="91"/>
      <c r="BD283" s="83"/>
      <c r="BE283" s="21"/>
      <c r="BF283" s="83"/>
      <c r="BG283" s="91"/>
      <c r="BH283" s="83"/>
      <c r="BI283" s="94"/>
      <c r="BJ283" s="83"/>
      <c r="BK283" s="84"/>
      <c r="BL283" s="83"/>
      <c r="BM283" s="94"/>
      <c r="BN283" s="83"/>
      <c r="BO283" s="94"/>
      <c r="BP283" s="83"/>
      <c r="BQ283" s="84"/>
      <c r="BR283" s="83"/>
      <c r="BS283" s="94"/>
      <c r="BT283" s="83"/>
      <c r="BU283" s="94"/>
      <c r="BV283" s="83"/>
      <c r="BW283" s="84"/>
      <c r="BX283" s="83"/>
      <c r="BY283" s="94"/>
      <c r="BZ283" s="83"/>
      <c r="CA283" s="94"/>
      <c r="CB283" s="83"/>
      <c r="CC283" s="84"/>
      <c r="CD283" s="83"/>
      <c r="CE283" s="94"/>
      <c r="CF283" s="83"/>
      <c r="CG283" s="85"/>
    </row>
    <row r="284" spans="54:85" ht="14.25">
      <c r="BB284" s="83"/>
      <c r="BC284" s="91"/>
      <c r="BD284" s="83"/>
      <c r="BE284" s="21"/>
      <c r="BF284" s="83"/>
      <c r="BG284" s="91"/>
      <c r="BH284" s="83"/>
      <c r="BI284" s="94"/>
      <c r="BJ284" s="83"/>
      <c r="BK284" s="84"/>
      <c r="BL284" s="83"/>
      <c r="BM284" s="94"/>
      <c r="BN284" s="83"/>
      <c r="BO284" s="94"/>
      <c r="BP284" s="83"/>
      <c r="BQ284" s="84"/>
      <c r="BR284" s="83"/>
      <c r="BS284" s="94"/>
      <c r="BT284" s="83"/>
      <c r="BU284" s="94"/>
      <c r="BV284" s="83"/>
      <c r="BW284" s="84"/>
      <c r="BX284" s="83"/>
      <c r="BY284" s="94"/>
      <c r="BZ284" s="83"/>
      <c r="CA284" s="94"/>
      <c r="CB284" s="83"/>
      <c r="CC284" s="84"/>
      <c r="CD284" s="83"/>
      <c r="CE284" s="94"/>
      <c r="CF284" s="83"/>
      <c r="CG284" s="85"/>
    </row>
    <row r="285" spans="54:85" ht="14.25">
      <c r="BB285" s="83"/>
      <c r="BC285" s="91"/>
      <c r="BD285" s="83"/>
      <c r="BE285" s="21"/>
      <c r="BF285" s="83"/>
      <c r="BG285" s="91"/>
      <c r="BH285" s="83"/>
      <c r="BI285" s="94"/>
      <c r="BJ285" s="83"/>
      <c r="BK285" s="84"/>
      <c r="BL285" s="83"/>
      <c r="BM285" s="94"/>
      <c r="BN285" s="83"/>
      <c r="BO285" s="94"/>
      <c r="BP285" s="83"/>
      <c r="BQ285" s="84"/>
      <c r="BR285" s="83"/>
      <c r="BS285" s="94"/>
      <c r="BT285" s="83"/>
      <c r="BU285" s="94"/>
      <c r="BV285" s="83"/>
      <c r="BW285" s="84"/>
      <c r="BX285" s="83"/>
      <c r="BY285" s="94"/>
      <c r="BZ285" s="83"/>
      <c r="CA285" s="94"/>
      <c r="CB285" s="83"/>
      <c r="CC285" s="84"/>
      <c r="CD285" s="83"/>
      <c r="CE285" s="94"/>
      <c r="CF285" s="83"/>
      <c r="CG285" s="85"/>
    </row>
    <row r="286" spans="54:85" ht="14.25">
      <c r="BB286" s="83"/>
      <c r="BC286" s="91"/>
      <c r="BD286" s="83"/>
      <c r="BE286" s="21"/>
      <c r="BF286" s="83"/>
      <c r="BG286" s="91"/>
      <c r="BH286" s="83"/>
      <c r="BI286" s="94"/>
      <c r="BJ286" s="83"/>
      <c r="BK286" s="84"/>
      <c r="BL286" s="83"/>
      <c r="BM286" s="94"/>
      <c r="BN286" s="83"/>
      <c r="BO286" s="94"/>
      <c r="BP286" s="83"/>
      <c r="BQ286" s="84"/>
      <c r="BR286" s="83"/>
      <c r="BS286" s="94"/>
      <c r="BT286" s="83"/>
      <c r="BU286" s="94"/>
      <c r="BV286" s="83"/>
      <c r="BW286" s="84"/>
      <c r="BX286" s="83"/>
      <c r="BY286" s="94"/>
      <c r="BZ286" s="83"/>
      <c r="CA286" s="94"/>
      <c r="CB286" s="83"/>
      <c r="CC286" s="84"/>
      <c r="CD286" s="83"/>
      <c r="CE286" s="94"/>
      <c r="CF286" s="83"/>
      <c r="CG286" s="85"/>
    </row>
    <row r="287" spans="54:85" ht="14.25">
      <c r="BB287" s="83"/>
      <c r="BC287" s="91"/>
      <c r="BD287" s="83"/>
      <c r="BE287" s="21"/>
      <c r="BF287" s="83"/>
      <c r="BG287" s="91"/>
      <c r="BH287" s="83"/>
      <c r="BI287" s="94"/>
      <c r="BJ287" s="83"/>
      <c r="BK287" s="84"/>
      <c r="BL287" s="83"/>
      <c r="BM287" s="94"/>
      <c r="BN287" s="83"/>
      <c r="BO287" s="94"/>
      <c r="BP287" s="83"/>
      <c r="BQ287" s="84"/>
      <c r="BR287" s="83"/>
      <c r="BS287" s="94"/>
      <c r="BT287" s="83"/>
      <c r="BU287" s="94"/>
      <c r="BV287" s="83"/>
      <c r="BW287" s="84"/>
      <c r="BX287" s="83"/>
      <c r="BY287" s="94"/>
      <c r="BZ287" s="83"/>
      <c r="CA287" s="94"/>
      <c r="CB287" s="83"/>
      <c r="CC287" s="84"/>
      <c r="CD287" s="83"/>
      <c r="CE287" s="94"/>
      <c r="CF287" s="83"/>
      <c r="CG287" s="85"/>
    </row>
    <row r="288" spans="54:85" ht="14.25">
      <c r="BB288" s="83"/>
      <c r="BC288" s="91"/>
      <c r="BD288" s="83"/>
      <c r="BE288" s="21"/>
      <c r="BF288" s="83"/>
      <c r="BG288" s="91"/>
      <c r="BH288" s="83"/>
      <c r="BI288" s="94"/>
      <c r="BJ288" s="83"/>
      <c r="BK288" s="84"/>
      <c r="BL288" s="83"/>
      <c r="BM288" s="94"/>
      <c r="BN288" s="83"/>
      <c r="BO288" s="94"/>
      <c r="BP288" s="83"/>
      <c r="BQ288" s="84"/>
      <c r="BR288" s="83"/>
      <c r="BS288" s="94"/>
      <c r="BT288" s="83"/>
      <c r="BU288" s="94"/>
      <c r="BV288" s="83"/>
      <c r="BW288" s="84"/>
      <c r="BX288" s="83"/>
      <c r="BY288" s="94"/>
      <c r="BZ288" s="83"/>
      <c r="CA288" s="94"/>
      <c r="CB288" s="83"/>
      <c r="CC288" s="84"/>
      <c r="CD288" s="83"/>
      <c r="CE288" s="94"/>
      <c r="CF288" s="83"/>
      <c r="CG288" s="85"/>
    </row>
    <row r="289" spans="54:85" ht="14.25">
      <c r="BB289" s="83"/>
      <c r="BC289" s="91"/>
      <c r="BD289" s="83"/>
      <c r="BE289" s="21"/>
      <c r="BF289" s="83"/>
      <c r="BG289" s="91"/>
      <c r="BH289" s="83"/>
      <c r="BI289" s="94"/>
      <c r="BJ289" s="83"/>
      <c r="BK289" s="84"/>
      <c r="BL289" s="83"/>
      <c r="BM289" s="94"/>
      <c r="BN289" s="83"/>
      <c r="BO289" s="94"/>
      <c r="BP289" s="83"/>
      <c r="BQ289" s="84"/>
      <c r="BR289" s="83"/>
      <c r="BS289" s="94"/>
      <c r="BT289" s="83"/>
      <c r="BU289" s="94"/>
      <c r="BV289" s="83"/>
      <c r="BW289" s="84"/>
      <c r="BX289" s="83"/>
      <c r="BY289" s="94"/>
      <c r="BZ289" s="83"/>
      <c r="CA289" s="94"/>
      <c r="CB289" s="83"/>
      <c r="CC289" s="84"/>
      <c r="CD289" s="83"/>
      <c r="CE289" s="94"/>
      <c r="CF289" s="83"/>
      <c r="CG289" s="85"/>
    </row>
    <row r="290" spans="54:85" ht="14.25">
      <c r="BB290" s="83"/>
      <c r="BC290" s="91"/>
      <c r="BD290" s="83"/>
      <c r="BE290" s="21"/>
      <c r="BF290" s="83"/>
      <c r="BG290" s="91"/>
      <c r="BH290" s="83"/>
      <c r="BI290" s="94"/>
      <c r="BJ290" s="83"/>
      <c r="BK290" s="84"/>
      <c r="BL290" s="83"/>
      <c r="BM290" s="94"/>
      <c r="BN290" s="83"/>
      <c r="BO290" s="94"/>
      <c r="BP290" s="83"/>
      <c r="BQ290" s="84"/>
      <c r="BR290" s="83"/>
      <c r="BS290" s="94"/>
      <c r="BT290" s="83"/>
      <c r="BU290" s="94"/>
      <c r="BV290" s="83"/>
      <c r="BW290" s="84"/>
      <c r="BX290" s="83"/>
      <c r="BY290" s="94"/>
      <c r="BZ290" s="83"/>
      <c r="CA290" s="94"/>
      <c r="CB290" s="83"/>
      <c r="CC290" s="84"/>
      <c r="CD290" s="83"/>
      <c r="CE290" s="94"/>
      <c r="CF290" s="83"/>
      <c r="CG290" s="85"/>
    </row>
    <row r="291" spans="54:85" ht="14.25">
      <c r="BB291" s="83"/>
      <c r="BC291" s="91"/>
      <c r="BD291" s="83"/>
      <c r="BE291" s="21"/>
      <c r="BF291" s="83"/>
      <c r="BG291" s="91"/>
      <c r="BH291" s="83"/>
      <c r="BI291" s="94"/>
      <c r="BJ291" s="83"/>
      <c r="BK291" s="84"/>
      <c r="BL291" s="83"/>
      <c r="BM291" s="94"/>
      <c r="BN291" s="83"/>
      <c r="BO291" s="94"/>
      <c r="BP291" s="83"/>
      <c r="BQ291" s="84"/>
      <c r="BR291" s="83"/>
      <c r="BS291" s="94"/>
      <c r="BT291" s="83"/>
      <c r="BU291" s="94"/>
      <c r="BV291" s="83"/>
      <c r="BW291" s="84"/>
      <c r="BX291" s="83"/>
      <c r="BY291" s="94"/>
      <c r="BZ291" s="83"/>
      <c r="CA291" s="94"/>
      <c r="CB291" s="83"/>
      <c r="CC291" s="84"/>
      <c r="CD291" s="83"/>
      <c r="CE291" s="94"/>
      <c r="CF291" s="83"/>
      <c r="CG291" s="85"/>
    </row>
    <row r="292" spans="54:85" ht="14.25">
      <c r="BB292" s="83"/>
      <c r="BC292" s="91"/>
      <c r="BD292" s="83"/>
      <c r="BE292" s="21"/>
      <c r="BF292" s="83"/>
      <c r="BG292" s="91"/>
      <c r="BH292" s="83"/>
      <c r="BI292" s="94"/>
      <c r="BJ292" s="83"/>
      <c r="BK292" s="84"/>
      <c r="BL292" s="83"/>
      <c r="BM292" s="94"/>
      <c r="BN292" s="83"/>
      <c r="BO292" s="94"/>
      <c r="BP292" s="83"/>
      <c r="BQ292" s="84"/>
      <c r="BR292" s="83"/>
      <c r="BS292" s="94"/>
      <c r="BT292" s="83"/>
      <c r="BU292" s="94"/>
      <c r="BV292" s="83"/>
      <c r="BW292" s="84"/>
      <c r="BX292" s="83"/>
      <c r="BY292" s="94"/>
      <c r="BZ292" s="83"/>
      <c r="CA292" s="94"/>
      <c r="CB292" s="83"/>
      <c r="CC292" s="84"/>
      <c r="CD292" s="83"/>
      <c r="CE292" s="94"/>
      <c r="CF292" s="83"/>
      <c r="CG292" s="85"/>
    </row>
    <row r="293" spans="54:85" ht="14.25">
      <c r="BB293" s="83"/>
      <c r="BC293" s="91"/>
      <c r="BD293" s="83"/>
      <c r="BE293" s="21"/>
      <c r="BF293" s="83"/>
      <c r="BG293" s="91"/>
      <c r="BH293" s="83"/>
      <c r="BI293" s="94"/>
      <c r="BJ293" s="83"/>
      <c r="BK293" s="84"/>
      <c r="BL293" s="83"/>
      <c r="BM293" s="94"/>
      <c r="BN293" s="83"/>
      <c r="BO293" s="94"/>
      <c r="BP293" s="83"/>
      <c r="BQ293" s="84"/>
      <c r="BR293" s="83"/>
      <c r="BS293" s="94"/>
      <c r="BT293" s="83"/>
      <c r="BU293" s="94"/>
      <c r="BV293" s="83"/>
      <c r="BW293" s="84"/>
      <c r="BX293" s="83"/>
      <c r="BY293" s="94"/>
      <c r="BZ293" s="83"/>
      <c r="CA293" s="94"/>
      <c r="CB293" s="83"/>
      <c r="CC293" s="84"/>
      <c r="CD293" s="83"/>
      <c r="CE293" s="94"/>
      <c r="CF293" s="83"/>
      <c r="CG293" s="85"/>
    </row>
    <row r="294" spans="54:85" ht="14.25">
      <c r="BB294" s="83"/>
      <c r="BC294" s="91"/>
      <c r="BD294" s="83"/>
      <c r="BE294" s="21"/>
      <c r="BF294" s="83"/>
      <c r="BG294" s="91"/>
      <c r="BH294" s="83"/>
      <c r="BI294" s="94"/>
      <c r="BJ294" s="83"/>
      <c r="BK294" s="84"/>
      <c r="BL294" s="83"/>
      <c r="BM294" s="94"/>
      <c r="BN294" s="83"/>
      <c r="BO294" s="94"/>
      <c r="BP294" s="83"/>
      <c r="BQ294" s="84"/>
      <c r="BR294" s="83"/>
      <c r="BS294" s="94"/>
      <c r="BT294" s="83"/>
      <c r="BU294" s="94"/>
      <c r="BV294" s="83"/>
      <c r="BW294" s="84"/>
      <c r="BX294" s="83"/>
      <c r="BY294" s="94"/>
      <c r="BZ294" s="83"/>
      <c r="CA294" s="94"/>
      <c r="CB294" s="83"/>
      <c r="CC294" s="84"/>
      <c r="CD294" s="83"/>
      <c r="CE294" s="94"/>
      <c r="CF294" s="83"/>
      <c r="CG294" s="85"/>
    </row>
    <row r="295" spans="54:85" ht="14.25">
      <c r="BB295" s="83"/>
      <c r="BC295" s="91"/>
      <c r="BD295" s="83"/>
      <c r="BE295" s="21"/>
      <c r="BF295" s="83"/>
      <c r="BG295" s="91"/>
      <c r="BH295" s="83"/>
      <c r="BI295" s="94"/>
      <c r="BJ295" s="83"/>
      <c r="BK295" s="84"/>
      <c r="BL295" s="83"/>
      <c r="BM295" s="94"/>
      <c r="BN295" s="83"/>
      <c r="BO295" s="94"/>
      <c r="BP295" s="83"/>
      <c r="BQ295" s="84"/>
      <c r="BR295" s="83"/>
      <c r="BS295" s="94"/>
      <c r="BT295" s="83"/>
      <c r="BU295" s="94"/>
      <c r="BV295" s="83"/>
      <c r="BW295" s="84"/>
      <c r="BX295" s="83"/>
      <c r="BY295" s="94"/>
      <c r="BZ295" s="83"/>
      <c r="CA295" s="94"/>
      <c r="CB295" s="83"/>
      <c r="CC295" s="84"/>
      <c r="CD295" s="83"/>
      <c r="CE295" s="94"/>
      <c r="CF295" s="83"/>
      <c r="CG295" s="85"/>
    </row>
    <row r="296" spans="54:85" ht="14.25">
      <c r="BB296" s="83"/>
      <c r="BC296" s="91"/>
      <c r="BD296" s="83"/>
      <c r="BE296" s="21"/>
      <c r="BF296" s="83"/>
      <c r="BG296" s="91"/>
      <c r="BH296" s="83"/>
      <c r="BI296" s="94"/>
      <c r="BJ296" s="83"/>
      <c r="BK296" s="84"/>
      <c r="BL296" s="83"/>
      <c r="BM296" s="94"/>
      <c r="BN296" s="83"/>
      <c r="BO296" s="94"/>
      <c r="BP296" s="83"/>
      <c r="BQ296" s="84"/>
      <c r="BR296" s="83"/>
      <c r="BS296" s="94"/>
      <c r="BT296" s="83"/>
      <c r="BU296" s="94"/>
      <c r="BV296" s="83"/>
      <c r="BW296" s="84"/>
      <c r="BX296" s="83"/>
      <c r="BY296" s="94"/>
      <c r="BZ296" s="83"/>
      <c r="CA296" s="94"/>
      <c r="CB296" s="83"/>
      <c r="CC296" s="84"/>
      <c r="CD296" s="83"/>
      <c r="CE296" s="94"/>
      <c r="CF296" s="83"/>
      <c r="CG296" s="85"/>
    </row>
    <row r="297" spans="54:85" ht="14.25">
      <c r="BB297" s="83"/>
      <c r="BC297" s="91"/>
      <c r="BD297" s="83"/>
      <c r="BE297" s="21"/>
      <c r="BF297" s="83"/>
      <c r="BG297" s="91"/>
      <c r="BH297" s="83"/>
      <c r="BI297" s="94"/>
      <c r="BJ297" s="83"/>
      <c r="BK297" s="84"/>
      <c r="BL297" s="83"/>
      <c r="BM297" s="94"/>
      <c r="BN297" s="83"/>
      <c r="BO297" s="94"/>
      <c r="BP297" s="83"/>
      <c r="BQ297" s="84"/>
      <c r="BR297" s="83"/>
      <c r="BS297" s="94"/>
      <c r="BT297" s="83"/>
      <c r="BU297" s="94"/>
      <c r="BV297" s="83"/>
      <c r="BW297" s="84"/>
      <c r="BX297" s="83"/>
      <c r="BY297" s="94"/>
      <c r="BZ297" s="83"/>
      <c r="CA297" s="94"/>
      <c r="CB297" s="83"/>
      <c r="CC297" s="84"/>
      <c r="CD297" s="83"/>
      <c r="CE297" s="94"/>
      <c r="CF297" s="83"/>
      <c r="CG297" s="85"/>
    </row>
    <row r="298" spans="54:85" ht="14.25">
      <c r="BB298" s="83"/>
      <c r="BC298" s="91"/>
      <c r="BD298" s="83"/>
      <c r="BE298" s="21"/>
      <c r="BF298" s="83"/>
      <c r="BG298" s="91"/>
      <c r="BH298" s="83"/>
      <c r="BI298" s="94"/>
      <c r="BJ298" s="83"/>
      <c r="BK298" s="84"/>
      <c r="BL298" s="83"/>
      <c r="BM298" s="94"/>
      <c r="BN298" s="83"/>
      <c r="BO298" s="94"/>
      <c r="BP298" s="83"/>
      <c r="BQ298" s="84"/>
      <c r="BR298" s="83"/>
      <c r="BS298" s="94"/>
      <c r="BT298" s="83"/>
      <c r="BU298" s="94"/>
      <c r="BV298" s="83"/>
      <c r="BW298" s="84"/>
      <c r="BX298" s="83"/>
      <c r="BY298" s="94"/>
      <c r="BZ298" s="83"/>
      <c r="CA298" s="94"/>
      <c r="CB298" s="83"/>
      <c r="CC298" s="84"/>
      <c r="CD298" s="83"/>
      <c r="CE298" s="94"/>
      <c r="CF298" s="83"/>
      <c r="CG298" s="85"/>
    </row>
    <row r="299" spans="54:85" ht="14.25">
      <c r="BB299" s="83"/>
      <c r="BC299" s="91"/>
      <c r="BD299" s="83"/>
      <c r="BE299" s="21"/>
      <c r="BF299" s="83"/>
      <c r="BG299" s="91"/>
      <c r="BH299" s="83"/>
      <c r="BI299" s="94"/>
      <c r="BJ299" s="83"/>
      <c r="BK299" s="84"/>
      <c r="BL299" s="83"/>
      <c r="BM299" s="94"/>
      <c r="BN299" s="83"/>
      <c r="BO299" s="94"/>
      <c r="BP299" s="83"/>
      <c r="BQ299" s="84"/>
      <c r="BR299" s="83"/>
      <c r="BS299" s="94"/>
      <c r="BT299" s="83"/>
      <c r="BU299" s="94"/>
      <c r="BV299" s="83"/>
      <c r="BW299" s="84"/>
      <c r="BX299" s="83"/>
      <c r="BY299" s="94"/>
      <c r="BZ299" s="83"/>
      <c r="CA299" s="94"/>
      <c r="CB299" s="83"/>
      <c r="CC299" s="84"/>
      <c r="CD299" s="83"/>
      <c r="CE299" s="94"/>
      <c r="CF299" s="83"/>
      <c r="CG299" s="85"/>
    </row>
    <row r="300" spans="54:85" ht="14.25">
      <c r="BB300" s="83"/>
      <c r="BC300" s="91"/>
      <c r="BD300" s="83"/>
      <c r="BE300" s="21"/>
      <c r="BF300" s="83"/>
      <c r="BG300" s="91"/>
      <c r="BH300" s="83"/>
      <c r="BI300" s="94"/>
      <c r="BJ300" s="83"/>
      <c r="BK300" s="84"/>
      <c r="BL300" s="83"/>
      <c r="BM300" s="94"/>
      <c r="BN300" s="83"/>
      <c r="BO300" s="94"/>
      <c r="BP300" s="83"/>
      <c r="BQ300" s="84"/>
      <c r="BR300" s="83"/>
      <c r="BS300" s="94"/>
      <c r="BT300" s="83"/>
      <c r="BU300" s="94"/>
      <c r="BV300" s="83"/>
      <c r="BW300" s="84"/>
      <c r="BX300" s="83"/>
      <c r="BY300" s="94"/>
      <c r="BZ300" s="83"/>
      <c r="CA300" s="94"/>
      <c r="CB300" s="83"/>
      <c r="CC300" s="84"/>
      <c r="CD300" s="83"/>
      <c r="CE300" s="94"/>
      <c r="CF300" s="83"/>
      <c r="CG300" s="85"/>
    </row>
    <row r="301" spans="54:85" ht="14.25">
      <c r="BB301" s="83"/>
      <c r="BC301" s="91"/>
      <c r="BD301" s="83"/>
      <c r="BE301" s="21"/>
      <c r="BF301" s="83"/>
      <c r="BG301" s="91"/>
      <c r="BH301" s="83"/>
      <c r="BI301" s="94"/>
      <c r="BJ301" s="83"/>
      <c r="BK301" s="84"/>
      <c r="BL301" s="83"/>
      <c r="BM301" s="94"/>
      <c r="BN301" s="83"/>
      <c r="BO301" s="94"/>
      <c r="BP301" s="83"/>
      <c r="BQ301" s="84"/>
      <c r="BR301" s="83"/>
      <c r="BS301" s="94"/>
      <c r="BT301" s="83"/>
      <c r="BU301" s="94"/>
      <c r="BV301" s="83"/>
      <c r="BW301" s="84"/>
      <c r="BX301" s="83"/>
      <c r="BY301" s="94"/>
      <c r="BZ301" s="83"/>
      <c r="CA301" s="94"/>
      <c r="CB301" s="83"/>
      <c r="CC301" s="84"/>
      <c r="CD301" s="83"/>
      <c r="CE301" s="94"/>
      <c r="CF301" s="83"/>
      <c r="CG301" s="85"/>
    </row>
    <row r="302" spans="54:85" ht="14.25">
      <c r="BB302" s="83"/>
      <c r="BC302" s="91"/>
      <c r="BD302" s="83"/>
      <c r="BE302" s="21"/>
      <c r="BF302" s="83"/>
      <c r="BG302" s="91"/>
      <c r="BH302" s="83"/>
      <c r="BI302" s="94"/>
      <c r="BJ302" s="83"/>
      <c r="BK302" s="84"/>
      <c r="BL302" s="83"/>
      <c r="BM302" s="94"/>
      <c r="BN302" s="83"/>
      <c r="BO302" s="94"/>
      <c r="BP302" s="83"/>
      <c r="BQ302" s="84"/>
      <c r="BR302" s="83"/>
      <c r="BS302" s="94"/>
      <c r="BT302" s="83"/>
      <c r="BU302" s="94"/>
      <c r="BV302" s="83"/>
      <c r="BW302" s="84"/>
      <c r="BX302" s="83"/>
      <c r="BY302" s="94"/>
      <c r="BZ302" s="83"/>
      <c r="CA302" s="94"/>
      <c r="CB302" s="83"/>
      <c r="CC302" s="84"/>
      <c r="CD302" s="83"/>
      <c r="CE302" s="94"/>
      <c r="CF302" s="83"/>
      <c r="CG302" s="85"/>
    </row>
    <row r="303" spans="54:85" ht="14.25">
      <c r="BB303" s="83"/>
      <c r="BC303" s="91"/>
      <c r="BD303" s="83"/>
      <c r="BE303" s="21"/>
      <c r="BF303" s="83"/>
      <c r="BG303" s="91"/>
      <c r="BH303" s="83"/>
      <c r="BI303" s="94"/>
      <c r="BJ303" s="83"/>
      <c r="BK303" s="84"/>
      <c r="BL303" s="83"/>
      <c r="BM303" s="94"/>
      <c r="BN303" s="83"/>
      <c r="BO303" s="94"/>
      <c r="BP303" s="83"/>
      <c r="BQ303" s="84"/>
      <c r="BR303" s="83"/>
      <c r="BS303" s="94"/>
      <c r="BT303" s="83"/>
      <c r="BU303" s="94"/>
      <c r="BV303" s="83"/>
      <c r="BW303" s="84"/>
      <c r="BX303" s="83"/>
      <c r="BY303" s="94"/>
      <c r="BZ303" s="83"/>
      <c r="CA303" s="94"/>
      <c r="CB303" s="83"/>
      <c r="CC303" s="84"/>
      <c r="CD303" s="83"/>
      <c r="CE303" s="94"/>
      <c r="CF303" s="83"/>
      <c r="CG303" s="85"/>
    </row>
    <row r="304" spans="54:85" ht="14.25">
      <c r="BB304" s="83"/>
      <c r="BC304" s="91"/>
      <c r="BD304" s="83"/>
      <c r="BE304" s="21"/>
      <c r="BF304" s="83"/>
      <c r="BG304" s="91"/>
      <c r="BH304" s="83"/>
      <c r="BI304" s="94"/>
      <c r="BJ304" s="83"/>
      <c r="BK304" s="84"/>
      <c r="BL304" s="83"/>
      <c r="BM304" s="94"/>
      <c r="BN304" s="83"/>
      <c r="BO304" s="94"/>
      <c r="BP304" s="83"/>
      <c r="BQ304" s="84"/>
      <c r="BR304" s="83"/>
      <c r="BS304" s="94"/>
      <c r="BT304" s="83"/>
      <c r="BU304" s="94"/>
      <c r="BV304" s="83"/>
      <c r="BW304" s="84"/>
      <c r="BX304" s="83"/>
      <c r="BY304" s="94"/>
      <c r="BZ304" s="83"/>
      <c r="CA304" s="94"/>
      <c r="CB304" s="83"/>
      <c r="CC304" s="84"/>
      <c r="CD304" s="83"/>
      <c r="CE304" s="94"/>
      <c r="CF304" s="83"/>
      <c r="CG304" s="85"/>
    </row>
    <row r="305" spans="54:85" ht="14.25">
      <c r="BB305" s="83"/>
      <c r="BC305" s="91"/>
      <c r="BD305" s="83"/>
      <c r="BE305" s="21"/>
      <c r="BF305" s="83"/>
      <c r="BG305" s="91"/>
      <c r="BH305" s="83"/>
      <c r="BI305" s="94"/>
      <c r="BJ305" s="83"/>
      <c r="BK305" s="84"/>
      <c r="BL305" s="83"/>
      <c r="BM305" s="94"/>
      <c r="BN305" s="83"/>
      <c r="BO305" s="94"/>
      <c r="BP305" s="83"/>
      <c r="BQ305" s="84"/>
      <c r="BR305" s="83"/>
      <c r="BS305" s="94"/>
      <c r="BT305" s="83"/>
      <c r="BU305" s="94"/>
      <c r="BV305" s="83"/>
      <c r="BW305" s="84"/>
      <c r="BX305" s="83"/>
      <c r="BY305" s="94"/>
      <c r="BZ305" s="83"/>
      <c r="CA305" s="94"/>
      <c r="CB305" s="83"/>
      <c r="CC305" s="84"/>
      <c r="CD305" s="83"/>
      <c r="CE305" s="94"/>
      <c r="CF305" s="83"/>
      <c r="CG305" s="85"/>
    </row>
    <row r="306" spans="54:85" ht="14.25">
      <c r="BB306" s="83"/>
      <c r="BC306" s="91"/>
      <c r="BD306" s="83"/>
      <c r="BE306" s="21"/>
      <c r="BF306" s="83"/>
      <c r="BG306" s="91"/>
      <c r="BH306" s="83"/>
      <c r="BI306" s="94"/>
      <c r="BJ306" s="83"/>
      <c r="BK306" s="84"/>
      <c r="BL306" s="83"/>
      <c r="BM306" s="94"/>
      <c r="BN306" s="83"/>
      <c r="BO306" s="94"/>
      <c r="BP306" s="83"/>
      <c r="BQ306" s="84"/>
      <c r="BR306" s="83"/>
      <c r="BS306" s="94"/>
      <c r="BT306" s="83"/>
      <c r="BU306" s="94"/>
      <c r="BV306" s="83"/>
      <c r="BW306" s="84"/>
      <c r="BX306" s="83"/>
      <c r="BY306" s="94"/>
      <c r="BZ306" s="83"/>
      <c r="CA306" s="94"/>
      <c r="CB306" s="83"/>
      <c r="CC306" s="84"/>
      <c r="CD306" s="83"/>
      <c r="CE306" s="94"/>
      <c r="CF306" s="83"/>
      <c r="CG306" s="85"/>
    </row>
    <row r="307" spans="54:85" ht="14.25">
      <c r="BB307" s="83"/>
      <c r="BC307" s="91"/>
      <c r="BD307" s="83"/>
      <c r="BE307" s="21"/>
      <c r="BF307" s="83"/>
      <c r="BG307" s="91"/>
      <c r="BH307" s="83"/>
      <c r="BI307" s="94"/>
      <c r="BJ307" s="83"/>
      <c r="BK307" s="84"/>
      <c r="BL307" s="83"/>
      <c r="BM307" s="94"/>
      <c r="BN307" s="83"/>
      <c r="BO307" s="94"/>
      <c r="BP307" s="83"/>
      <c r="BQ307" s="84"/>
      <c r="BR307" s="83"/>
      <c r="BS307" s="94"/>
      <c r="BT307" s="83"/>
      <c r="BU307" s="94"/>
      <c r="BV307" s="83"/>
      <c r="BW307" s="84"/>
      <c r="BX307" s="83"/>
      <c r="BY307" s="94"/>
      <c r="BZ307" s="83"/>
      <c r="CA307" s="94"/>
      <c r="CB307" s="83"/>
      <c r="CC307" s="84"/>
      <c r="CD307" s="83"/>
      <c r="CE307" s="94"/>
      <c r="CF307" s="83"/>
      <c r="CG307" s="85"/>
    </row>
    <row r="308" spans="54:85" ht="14.25">
      <c r="BB308" s="83"/>
      <c r="BC308" s="91"/>
      <c r="BD308" s="83"/>
      <c r="BE308" s="21"/>
      <c r="BF308" s="83"/>
      <c r="BG308" s="91"/>
      <c r="BH308" s="83"/>
      <c r="BI308" s="94"/>
      <c r="BJ308" s="83"/>
      <c r="BK308" s="84"/>
      <c r="BL308" s="83"/>
      <c r="BM308" s="94"/>
      <c r="BN308" s="83"/>
      <c r="BO308" s="94"/>
      <c r="BP308" s="83"/>
      <c r="BQ308" s="84"/>
      <c r="BR308" s="83"/>
      <c r="BS308" s="94"/>
      <c r="BT308" s="83"/>
      <c r="BU308" s="94"/>
      <c r="BV308" s="83"/>
      <c r="BW308" s="84"/>
      <c r="BX308" s="83"/>
      <c r="BY308" s="94"/>
      <c r="BZ308" s="83"/>
      <c r="CA308" s="94"/>
      <c r="CB308" s="83"/>
      <c r="CC308" s="84"/>
      <c r="CD308" s="83"/>
      <c r="CE308" s="94"/>
      <c r="CF308" s="83"/>
      <c r="CG308" s="85"/>
    </row>
    <row r="309" spans="54:85" ht="14.25">
      <c r="BB309" s="83"/>
      <c r="BC309" s="91"/>
      <c r="BD309" s="83"/>
      <c r="BE309" s="21"/>
      <c r="BF309" s="83"/>
      <c r="BG309" s="91"/>
      <c r="BH309" s="83"/>
      <c r="BI309" s="94"/>
      <c r="BJ309" s="83"/>
      <c r="BK309" s="84"/>
      <c r="BL309" s="83"/>
      <c r="BM309" s="94"/>
      <c r="BN309" s="83"/>
      <c r="BO309" s="94"/>
      <c r="BP309" s="83"/>
      <c r="BQ309" s="84"/>
      <c r="BR309" s="83"/>
      <c r="BS309" s="94"/>
      <c r="BT309" s="83"/>
      <c r="BU309" s="94"/>
      <c r="BV309" s="83"/>
      <c r="BW309" s="84"/>
      <c r="BX309" s="83"/>
      <c r="BY309" s="94"/>
      <c r="BZ309" s="83"/>
      <c r="CA309" s="94"/>
      <c r="CB309" s="83"/>
      <c r="CC309" s="84"/>
      <c r="CD309" s="83"/>
      <c r="CE309" s="94"/>
      <c r="CF309" s="83"/>
      <c r="CG309" s="85"/>
    </row>
    <row r="310" spans="54:85" ht="14.25">
      <c r="BB310" s="83"/>
      <c r="BC310" s="91"/>
      <c r="BD310" s="83"/>
      <c r="BE310" s="21"/>
      <c r="BF310" s="83"/>
      <c r="BG310" s="91"/>
      <c r="BH310" s="83"/>
      <c r="BI310" s="94"/>
      <c r="BJ310" s="83"/>
      <c r="BK310" s="84"/>
      <c r="BL310" s="83"/>
      <c r="BM310" s="94"/>
      <c r="BN310" s="83"/>
      <c r="BO310" s="94"/>
      <c r="BP310" s="83"/>
      <c r="BQ310" s="84"/>
      <c r="BR310" s="83"/>
      <c r="BS310" s="94"/>
      <c r="BT310" s="83"/>
      <c r="BU310" s="94"/>
      <c r="BV310" s="83"/>
      <c r="BW310" s="84"/>
      <c r="BX310" s="83"/>
      <c r="BY310" s="94"/>
      <c r="BZ310" s="83"/>
      <c r="CA310" s="94"/>
      <c r="CB310" s="83"/>
      <c r="CC310" s="84"/>
      <c r="CD310" s="83"/>
      <c r="CE310" s="94"/>
      <c r="CF310" s="83"/>
      <c r="CG310" s="85"/>
    </row>
    <row r="311" spans="54:85" ht="14.25">
      <c r="BB311" s="83"/>
      <c r="BC311" s="91"/>
      <c r="BD311" s="83"/>
      <c r="BE311" s="21"/>
      <c r="BF311" s="83"/>
      <c r="BG311" s="91"/>
      <c r="BH311" s="83"/>
      <c r="BI311" s="94"/>
      <c r="BJ311" s="83"/>
      <c r="BK311" s="84"/>
      <c r="BL311" s="83"/>
      <c r="BM311" s="94"/>
      <c r="BN311" s="83"/>
      <c r="BO311" s="94"/>
      <c r="BP311" s="83"/>
      <c r="BQ311" s="84"/>
      <c r="BR311" s="83"/>
      <c r="BS311" s="94"/>
      <c r="BT311" s="83"/>
      <c r="BU311" s="94"/>
      <c r="BV311" s="83"/>
      <c r="BW311" s="84"/>
      <c r="BX311" s="83"/>
      <c r="BY311" s="94"/>
      <c r="BZ311" s="83"/>
      <c r="CA311" s="94"/>
      <c r="CB311" s="83"/>
      <c r="CC311" s="84"/>
      <c r="CD311" s="83"/>
      <c r="CE311" s="94"/>
      <c r="CF311" s="83"/>
      <c r="CG311" s="85"/>
    </row>
    <row r="312" spans="54:85" ht="14.25">
      <c r="BB312" s="83"/>
      <c r="BC312" s="91"/>
      <c r="BD312" s="83"/>
      <c r="BE312" s="21"/>
      <c r="BF312" s="83"/>
      <c r="BG312" s="91"/>
      <c r="BH312" s="83"/>
      <c r="BI312" s="94"/>
      <c r="BJ312" s="83"/>
      <c r="BK312" s="84"/>
      <c r="BL312" s="83"/>
      <c r="BM312" s="94"/>
      <c r="BN312" s="83"/>
      <c r="BO312" s="94"/>
      <c r="BP312" s="83"/>
      <c r="BQ312" s="84"/>
      <c r="BR312" s="83"/>
      <c r="BS312" s="94"/>
      <c r="BT312" s="83"/>
      <c r="BU312" s="94"/>
      <c r="BV312" s="83"/>
      <c r="BW312" s="84"/>
      <c r="BX312" s="83"/>
      <c r="BY312" s="94"/>
      <c r="BZ312" s="83"/>
      <c r="CA312" s="94"/>
      <c r="CB312" s="83"/>
      <c r="CC312" s="84"/>
      <c r="CD312" s="83"/>
      <c r="CE312" s="94"/>
      <c r="CF312" s="83"/>
      <c r="CG312" s="85"/>
    </row>
    <row r="313" spans="54:85" ht="14.25">
      <c r="BB313" s="83"/>
      <c r="BC313" s="91"/>
      <c r="BD313" s="83"/>
      <c r="BE313" s="21"/>
      <c r="BF313" s="83"/>
      <c r="BG313" s="91"/>
      <c r="BH313" s="83"/>
      <c r="BI313" s="94"/>
      <c r="BJ313" s="83"/>
      <c r="BK313" s="84"/>
      <c r="BL313" s="83"/>
      <c r="BM313" s="94"/>
      <c r="BN313" s="83"/>
      <c r="BO313" s="94"/>
      <c r="BP313" s="83"/>
      <c r="BQ313" s="84"/>
      <c r="BR313" s="83"/>
      <c r="BS313" s="94"/>
      <c r="BT313" s="83"/>
      <c r="BU313" s="94"/>
      <c r="BV313" s="83"/>
      <c r="BW313" s="84"/>
      <c r="BX313" s="83"/>
      <c r="BY313" s="94"/>
      <c r="BZ313" s="83"/>
      <c r="CA313" s="94"/>
      <c r="CB313" s="83"/>
      <c r="CC313" s="84"/>
      <c r="CD313" s="83"/>
      <c r="CE313" s="94"/>
      <c r="CF313" s="83"/>
      <c r="CG313" s="85"/>
    </row>
    <row r="314" spans="54:85" ht="14.25">
      <c r="BB314" s="83"/>
      <c r="BC314" s="91"/>
      <c r="BD314" s="83"/>
      <c r="BE314" s="21"/>
      <c r="BF314" s="83"/>
      <c r="BG314" s="91"/>
      <c r="BH314" s="83"/>
      <c r="BI314" s="94"/>
      <c r="BJ314" s="83"/>
      <c r="BK314" s="84"/>
      <c r="BL314" s="83"/>
      <c r="BM314" s="94"/>
      <c r="BN314" s="83"/>
      <c r="BO314" s="94"/>
      <c r="BP314" s="83"/>
      <c r="BQ314" s="84"/>
      <c r="BR314" s="83"/>
      <c r="BS314" s="94"/>
      <c r="BT314" s="83"/>
      <c r="BU314" s="94"/>
      <c r="BV314" s="83"/>
      <c r="BW314" s="84"/>
      <c r="BX314" s="83"/>
      <c r="BY314" s="94"/>
      <c r="BZ314" s="83"/>
      <c r="CA314" s="94"/>
      <c r="CB314" s="83"/>
      <c r="CC314" s="84"/>
      <c r="CD314" s="83"/>
      <c r="CE314" s="94"/>
      <c r="CF314" s="83"/>
      <c r="CG314" s="85"/>
    </row>
    <row r="315" spans="54:85" ht="14.25">
      <c r="BB315" s="83"/>
      <c r="BC315" s="91"/>
      <c r="BD315" s="83"/>
      <c r="BE315" s="21"/>
      <c r="BF315" s="83"/>
      <c r="BG315" s="91"/>
      <c r="BH315" s="83"/>
      <c r="BI315" s="94"/>
      <c r="BJ315" s="83"/>
      <c r="BK315" s="84"/>
      <c r="BL315" s="83"/>
      <c r="BM315" s="94"/>
      <c r="BN315" s="83"/>
      <c r="BO315" s="94"/>
      <c r="BP315" s="83"/>
      <c r="BQ315" s="84"/>
      <c r="BR315" s="83"/>
      <c r="BS315" s="94"/>
      <c r="BT315" s="83"/>
      <c r="BU315" s="94"/>
      <c r="BV315" s="83"/>
      <c r="BW315" s="84"/>
      <c r="BX315" s="83"/>
      <c r="BY315" s="94"/>
      <c r="BZ315" s="83"/>
      <c r="CA315" s="94"/>
      <c r="CB315" s="83"/>
      <c r="CC315" s="84"/>
      <c r="CD315" s="83"/>
      <c r="CE315" s="94"/>
      <c r="CF315" s="83"/>
      <c r="CG315" s="85"/>
    </row>
    <row r="316" spans="54:85" ht="14.25">
      <c r="BB316" s="83"/>
      <c r="BC316" s="91"/>
      <c r="BD316" s="83"/>
      <c r="BE316" s="21"/>
      <c r="BF316" s="83"/>
      <c r="BG316" s="91"/>
      <c r="BH316" s="83"/>
      <c r="BI316" s="94"/>
      <c r="BJ316" s="83"/>
      <c r="BK316" s="84"/>
      <c r="BL316" s="83"/>
      <c r="BM316" s="94"/>
      <c r="BN316" s="83"/>
      <c r="BO316" s="94"/>
      <c r="BP316" s="83"/>
      <c r="BQ316" s="84"/>
      <c r="BR316" s="83"/>
      <c r="BS316" s="94"/>
      <c r="BT316" s="83"/>
      <c r="BU316" s="94"/>
      <c r="BV316" s="83"/>
      <c r="BW316" s="84"/>
      <c r="BX316" s="83"/>
      <c r="BY316" s="94"/>
      <c r="BZ316" s="83"/>
      <c r="CA316" s="94"/>
      <c r="CB316" s="83"/>
      <c r="CC316" s="84"/>
      <c r="CD316" s="83"/>
      <c r="CE316" s="94"/>
      <c r="CF316" s="83"/>
      <c r="CG316" s="85"/>
    </row>
    <row r="317" spans="54:85" ht="14.25">
      <c r="BB317" s="83"/>
      <c r="BC317" s="91"/>
      <c r="BD317" s="83"/>
      <c r="BE317" s="21"/>
      <c r="BF317" s="83"/>
      <c r="BG317" s="91"/>
      <c r="BH317" s="83"/>
      <c r="BI317" s="94"/>
      <c r="BJ317" s="83"/>
      <c r="BK317" s="84"/>
      <c r="BL317" s="83"/>
      <c r="BM317" s="94"/>
      <c r="BN317" s="83"/>
      <c r="BO317" s="94"/>
      <c r="BP317" s="83"/>
      <c r="BQ317" s="84"/>
      <c r="BR317" s="83"/>
      <c r="BS317" s="94"/>
      <c r="BT317" s="83"/>
      <c r="BU317" s="94"/>
      <c r="BV317" s="83"/>
      <c r="BW317" s="84"/>
      <c r="BX317" s="83"/>
      <c r="BY317" s="94"/>
      <c r="BZ317" s="83"/>
      <c r="CA317" s="94"/>
      <c r="CB317" s="83"/>
      <c r="CC317" s="84"/>
      <c r="CD317" s="83"/>
      <c r="CE317" s="94"/>
      <c r="CF317" s="83"/>
      <c r="CG317" s="85"/>
    </row>
    <row r="318" spans="54:85" ht="14.25">
      <c r="BB318" s="83"/>
      <c r="BC318" s="91"/>
      <c r="BD318" s="83"/>
      <c r="BE318" s="21"/>
      <c r="BF318" s="83"/>
      <c r="BG318" s="91"/>
      <c r="BH318" s="83"/>
      <c r="BI318" s="94"/>
      <c r="BJ318" s="83"/>
      <c r="BK318" s="84"/>
      <c r="BL318" s="83"/>
      <c r="BM318" s="94"/>
      <c r="BN318" s="83"/>
      <c r="BO318" s="94"/>
      <c r="BP318" s="83"/>
      <c r="BQ318" s="84"/>
      <c r="BR318" s="83"/>
      <c r="BS318" s="94"/>
      <c r="BT318" s="83"/>
      <c r="BU318" s="94"/>
      <c r="BV318" s="83"/>
      <c r="BW318" s="84"/>
      <c r="BX318" s="83"/>
      <c r="BY318" s="94"/>
      <c r="BZ318" s="83"/>
      <c r="CA318" s="94"/>
      <c r="CB318" s="83"/>
      <c r="CC318" s="84"/>
      <c r="CD318" s="83"/>
      <c r="CE318" s="94"/>
      <c r="CF318" s="83"/>
      <c r="CG318" s="85"/>
    </row>
    <row r="319" spans="54:85" ht="14.25">
      <c r="BB319" s="83"/>
      <c r="BC319" s="91"/>
      <c r="BD319" s="83"/>
      <c r="BE319" s="21"/>
      <c r="BF319" s="83"/>
      <c r="BG319" s="91"/>
      <c r="BH319" s="83"/>
      <c r="BI319" s="94"/>
      <c r="BJ319" s="83"/>
      <c r="BK319" s="84"/>
      <c r="BL319" s="83"/>
      <c r="BM319" s="94"/>
      <c r="BN319" s="83"/>
      <c r="BO319" s="94"/>
      <c r="BP319" s="83"/>
      <c r="BQ319" s="84"/>
      <c r="BR319" s="83"/>
      <c r="BS319" s="94"/>
      <c r="BT319" s="83"/>
      <c r="BU319" s="94"/>
      <c r="BV319" s="83"/>
      <c r="BW319" s="84"/>
      <c r="BX319" s="83"/>
      <c r="BY319" s="94"/>
      <c r="BZ319" s="83"/>
      <c r="CA319" s="94"/>
      <c r="CB319" s="83"/>
      <c r="CC319" s="84"/>
      <c r="CD319" s="83"/>
      <c r="CE319" s="94"/>
      <c r="CF319" s="83"/>
      <c r="CG319" s="85"/>
    </row>
    <row r="320" spans="54:85" ht="14.25">
      <c r="BB320" s="83"/>
      <c r="BC320" s="91"/>
      <c r="BD320" s="83"/>
      <c r="BE320" s="21"/>
      <c r="BF320" s="83"/>
      <c r="BG320" s="91"/>
      <c r="BH320" s="83"/>
      <c r="BI320" s="94"/>
      <c r="BJ320" s="83"/>
      <c r="BK320" s="84"/>
      <c r="BL320" s="83"/>
      <c r="BM320" s="94"/>
      <c r="BN320" s="83"/>
      <c r="BO320" s="94"/>
      <c r="BP320" s="83"/>
      <c r="BQ320" s="84"/>
      <c r="BR320" s="83"/>
      <c r="BS320" s="94"/>
      <c r="BT320" s="83"/>
      <c r="BU320" s="94"/>
      <c r="BV320" s="83"/>
      <c r="BW320" s="84"/>
      <c r="BX320" s="83"/>
      <c r="BY320" s="94"/>
      <c r="BZ320" s="83"/>
      <c r="CA320" s="94"/>
      <c r="CB320" s="83"/>
      <c r="CC320" s="84"/>
      <c r="CD320" s="83"/>
      <c r="CE320" s="94"/>
      <c r="CF320" s="83"/>
      <c r="CG320" s="85"/>
    </row>
    <row r="321" spans="54:85" ht="14.25">
      <c r="BB321" s="83"/>
      <c r="BC321" s="91"/>
      <c r="BD321" s="83"/>
      <c r="BE321" s="21"/>
      <c r="BF321" s="83"/>
      <c r="BG321" s="91"/>
      <c r="BH321" s="83"/>
      <c r="BI321" s="94"/>
      <c r="BJ321" s="83"/>
      <c r="BK321" s="84"/>
      <c r="BL321" s="83"/>
      <c r="BM321" s="94"/>
      <c r="BN321" s="83"/>
      <c r="BO321" s="94"/>
      <c r="BP321" s="83"/>
      <c r="BQ321" s="84"/>
      <c r="BR321" s="83"/>
      <c r="BS321" s="94"/>
      <c r="BT321" s="83"/>
      <c r="BU321" s="94"/>
      <c r="BV321" s="83"/>
      <c r="BW321" s="84"/>
      <c r="BX321" s="83"/>
      <c r="BY321" s="94"/>
      <c r="BZ321" s="83"/>
      <c r="CA321" s="94"/>
      <c r="CB321" s="83"/>
      <c r="CC321" s="84"/>
      <c r="CD321" s="83"/>
      <c r="CE321" s="94"/>
      <c r="CF321" s="83"/>
      <c r="CG321" s="85"/>
    </row>
    <row r="322" spans="54:85" ht="14.25">
      <c r="BB322" s="83"/>
      <c r="BC322" s="91"/>
      <c r="BD322" s="83"/>
      <c r="BE322" s="21"/>
      <c r="BF322" s="83"/>
      <c r="BG322" s="91"/>
      <c r="BH322" s="83"/>
      <c r="BI322" s="94"/>
      <c r="BJ322" s="83"/>
      <c r="BK322" s="84"/>
      <c r="BL322" s="83"/>
      <c r="BM322" s="94"/>
      <c r="BN322" s="83"/>
      <c r="BO322" s="94"/>
      <c r="BP322" s="83"/>
      <c r="BQ322" s="84"/>
      <c r="BR322" s="83"/>
      <c r="BS322" s="94"/>
      <c r="BT322" s="83"/>
      <c r="BU322" s="94"/>
      <c r="BV322" s="83"/>
      <c r="BW322" s="84"/>
      <c r="BX322" s="83"/>
      <c r="BY322" s="94"/>
      <c r="BZ322" s="83"/>
      <c r="CA322" s="94"/>
      <c r="CB322" s="83"/>
      <c r="CC322" s="84"/>
      <c r="CD322" s="83"/>
      <c r="CE322" s="94"/>
      <c r="CF322" s="83"/>
      <c r="CG322" s="85"/>
    </row>
    <row r="323" spans="54:85" ht="14.25">
      <c r="BB323" s="83"/>
      <c r="BC323" s="91"/>
      <c r="BD323" s="83"/>
      <c r="BE323" s="21"/>
      <c r="BF323" s="83"/>
      <c r="BG323" s="91"/>
      <c r="BH323" s="83"/>
      <c r="BI323" s="94"/>
      <c r="BJ323" s="83"/>
      <c r="BK323" s="84"/>
      <c r="BL323" s="83"/>
      <c r="BM323" s="94"/>
      <c r="BN323" s="83"/>
      <c r="BO323" s="94"/>
      <c r="BP323" s="83"/>
      <c r="BQ323" s="84"/>
      <c r="BR323" s="83"/>
      <c r="BS323" s="94"/>
      <c r="BT323" s="83"/>
      <c r="BU323" s="94"/>
      <c r="BV323" s="83"/>
      <c r="BW323" s="84"/>
      <c r="BX323" s="83"/>
      <c r="BY323" s="94"/>
      <c r="BZ323" s="83"/>
      <c r="CA323" s="94"/>
      <c r="CB323" s="83"/>
      <c r="CC323" s="84"/>
      <c r="CD323" s="83"/>
      <c r="CE323" s="94"/>
      <c r="CF323" s="83"/>
      <c r="CG323" s="85"/>
    </row>
    <row r="324" spans="54:85" ht="14.25">
      <c r="BB324" s="83"/>
      <c r="BC324" s="91"/>
      <c r="BD324" s="83"/>
      <c r="BE324" s="21"/>
      <c r="BF324" s="83"/>
      <c r="BG324" s="91"/>
      <c r="BH324" s="83"/>
      <c r="BI324" s="94"/>
      <c r="BJ324" s="83"/>
      <c r="BK324" s="84"/>
      <c r="BL324" s="83"/>
      <c r="BM324" s="94"/>
      <c r="BN324" s="83"/>
      <c r="BO324" s="94"/>
      <c r="BP324" s="83"/>
      <c r="BQ324" s="84"/>
      <c r="BR324" s="83"/>
      <c r="BS324" s="94"/>
      <c r="BT324" s="83"/>
      <c r="BU324" s="94"/>
      <c r="BV324" s="83"/>
      <c r="BW324" s="84"/>
      <c r="BX324" s="83"/>
      <c r="BY324" s="94"/>
      <c r="BZ324" s="83"/>
      <c r="CA324" s="94"/>
      <c r="CB324" s="83"/>
      <c r="CC324" s="84"/>
      <c r="CD324" s="83"/>
      <c r="CE324" s="94"/>
      <c r="CF324" s="83"/>
      <c r="CG324" s="85"/>
    </row>
    <row r="325" spans="54:85" ht="14.25">
      <c r="BB325" s="83"/>
      <c r="BC325" s="91"/>
      <c r="BD325" s="83"/>
      <c r="BE325" s="21"/>
      <c r="BF325" s="83"/>
      <c r="BG325" s="91"/>
      <c r="BH325" s="83"/>
      <c r="BI325" s="94"/>
      <c r="BJ325" s="83"/>
      <c r="BK325" s="84"/>
      <c r="BL325" s="83"/>
      <c r="BM325" s="94"/>
      <c r="BN325" s="83"/>
      <c r="BO325" s="94"/>
      <c r="BP325" s="83"/>
      <c r="BQ325" s="84"/>
      <c r="BR325" s="83"/>
      <c r="BS325" s="94"/>
      <c r="BT325" s="83"/>
      <c r="BU325" s="94"/>
      <c r="BV325" s="83"/>
      <c r="BW325" s="84"/>
      <c r="BX325" s="83"/>
      <c r="BY325" s="94"/>
      <c r="BZ325" s="83"/>
      <c r="CA325" s="94"/>
      <c r="CB325" s="83"/>
      <c r="CC325" s="84"/>
      <c r="CD325" s="83"/>
      <c r="CE325" s="94"/>
      <c r="CF325" s="83"/>
      <c r="CG325" s="85"/>
    </row>
    <row r="326" spans="54:85" ht="14.25">
      <c r="BB326" s="83"/>
      <c r="BC326" s="91"/>
      <c r="BD326" s="83"/>
      <c r="BE326" s="21"/>
      <c r="BF326" s="83"/>
      <c r="BG326" s="91"/>
      <c r="BH326" s="83"/>
      <c r="BI326" s="94"/>
      <c r="BJ326" s="83"/>
      <c r="BK326" s="84"/>
      <c r="BL326" s="83"/>
      <c r="BM326" s="94"/>
      <c r="BN326" s="83"/>
      <c r="BO326" s="94"/>
      <c r="BP326" s="83"/>
      <c r="BQ326" s="84"/>
      <c r="BR326" s="83"/>
      <c r="BS326" s="94"/>
      <c r="BT326" s="83"/>
      <c r="BU326" s="94"/>
      <c r="BV326" s="83"/>
      <c r="BW326" s="84"/>
      <c r="BX326" s="83"/>
      <c r="BY326" s="94"/>
      <c r="BZ326" s="83"/>
      <c r="CA326" s="94"/>
      <c r="CB326" s="83"/>
      <c r="CC326" s="84"/>
      <c r="CD326" s="83"/>
      <c r="CE326" s="94"/>
      <c r="CF326" s="83"/>
      <c r="CG326" s="85"/>
    </row>
    <row r="327" spans="54:85" ht="14.25">
      <c r="BB327" s="83"/>
      <c r="BC327" s="91"/>
      <c r="BD327" s="83"/>
      <c r="BE327" s="21"/>
      <c r="BF327" s="83"/>
      <c r="BG327" s="91"/>
      <c r="BH327" s="83"/>
      <c r="BI327" s="94"/>
      <c r="BJ327" s="83"/>
      <c r="BK327" s="84"/>
      <c r="BL327" s="83"/>
      <c r="BM327" s="94"/>
      <c r="BN327" s="83"/>
      <c r="BO327" s="94"/>
      <c r="BP327" s="83"/>
      <c r="BQ327" s="84"/>
      <c r="BR327" s="83"/>
      <c r="BS327" s="94"/>
      <c r="BT327" s="83"/>
      <c r="BU327" s="94"/>
      <c r="BV327" s="83"/>
      <c r="BW327" s="84"/>
      <c r="BX327" s="83"/>
      <c r="BY327" s="94"/>
      <c r="BZ327" s="83"/>
      <c r="CA327" s="94"/>
      <c r="CB327" s="83"/>
      <c r="CC327" s="84"/>
      <c r="CD327" s="83"/>
      <c r="CE327" s="94"/>
      <c r="CF327" s="83"/>
      <c r="CG327" s="85"/>
    </row>
    <row r="328" spans="54:85" ht="14.25">
      <c r="BB328" s="83"/>
      <c r="BC328" s="91"/>
      <c r="BD328" s="83"/>
      <c r="BE328" s="21"/>
      <c r="BF328" s="83"/>
      <c r="BG328" s="91"/>
      <c r="BH328" s="83"/>
      <c r="BI328" s="94"/>
      <c r="BJ328" s="83"/>
      <c r="BK328" s="84"/>
      <c r="BL328" s="83"/>
      <c r="BM328" s="94"/>
      <c r="BN328" s="83"/>
      <c r="BO328" s="94"/>
      <c r="BP328" s="83"/>
      <c r="BQ328" s="84"/>
      <c r="BR328" s="83"/>
      <c r="BS328" s="94"/>
      <c r="BT328" s="83"/>
      <c r="BU328" s="94"/>
      <c r="BV328" s="83"/>
      <c r="BW328" s="84"/>
      <c r="BX328" s="83"/>
      <c r="BY328" s="94"/>
      <c r="BZ328" s="83"/>
      <c r="CA328" s="94"/>
      <c r="CB328" s="83"/>
      <c r="CC328" s="84"/>
      <c r="CD328" s="83"/>
      <c r="CE328" s="94"/>
      <c r="CF328" s="83"/>
      <c r="CG328" s="85"/>
    </row>
    <row r="329" spans="54:85" ht="14.25">
      <c r="BB329" s="83"/>
      <c r="BC329" s="91"/>
      <c r="BD329" s="83"/>
      <c r="BE329" s="21"/>
      <c r="BF329" s="83"/>
      <c r="BG329" s="91"/>
      <c r="BH329" s="83"/>
      <c r="BI329" s="94"/>
      <c r="BJ329" s="83"/>
      <c r="BK329" s="84"/>
      <c r="BL329" s="83"/>
      <c r="BM329" s="94"/>
      <c r="BN329" s="83"/>
      <c r="BO329" s="94"/>
      <c r="BP329" s="83"/>
      <c r="BQ329" s="84"/>
      <c r="BR329" s="83"/>
      <c r="BS329" s="94"/>
      <c r="BT329" s="83"/>
      <c r="BU329" s="94"/>
      <c r="BV329" s="83"/>
      <c r="BW329" s="84"/>
      <c r="BX329" s="83"/>
      <c r="BY329" s="94"/>
      <c r="BZ329" s="83"/>
      <c r="CA329" s="94"/>
      <c r="CB329" s="83"/>
      <c r="CC329" s="84"/>
      <c r="CD329" s="83"/>
      <c r="CE329" s="94"/>
      <c r="CF329" s="83"/>
      <c r="CG329" s="85"/>
    </row>
    <row r="330" spans="54:85" ht="14.25">
      <c r="BB330" s="83"/>
      <c r="BC330" s="91"/>
      <c r="BD330" s="83"/>
      <c r="BE330" s="21"/>
      <c r="BF330" s="83"/>
      <c r="BG330" s="91"/>
      <c r="BH330" s="83"/>
      <c r="BI330" s="94"/>
      <c r="BJ330" s="83"/>
      <c r="BK330" s="84"/>
      <c r="BL330" s="83"/>
      <c r="BM330" s="94"/>
      <c r="BN330" s="83"/>
      <c r="BO330" s="94"/>
      <c r="BP330" s="83"/>
      <c r="BQ330" s="84"/>
      <c r="BR330" s="83"/>
      <c r="BS330" s="94"/>
      <c r="BT330" s="83"/>
      <c r="BU330" s="94"/>
      <c r="BV330" s="83"/>
      <c r="BW330" s="84"/>
      <c r="BX330" s="83"/>
      <c r="BY330" s="94"/>
      <c r="BZ330" s="83"/>
      <c r="CA330" s="94"/>
      <c r="CB330" s="83"/>
      <c r="CC330" s="84"/>
      <c r="CD330" s="83"/>
      <c r="CE330" s="94"/>
      <c r="CF330" s="83"/>
      <c r="CG330" s="85"/>
    </row>
    <row r="331" spans="54:85" ht="14.25">
      <c r="BB331" s="83"/>
      <c r="BC331" s="91"/>
      <c r="BD331" s="83"/>
      <c r="BE331" s="21"/>
      <c r="BF331" s="83"/>
      <c r="BG331" s="91"/>
      <c r="BH331" s="83"/>
      <c r="BI331" s="94"/>
      <c r="BJ331" s="83"/>
      <c r="BK331" s="84"/>
      <c r="BL331" s="83"/>
      <c r="BM331" s="94"/>
      <c r="BN331" s="83"/>
      <c r="BO331" s="94"/>
      <c r="BP331" s="83"/>
      <c r="BQ331" s="84"/>
      <c r="BR331" s="83"/>
      <c r="BS331" s="94"/>
      <c r="BT331" s="83"/>
      <c r="BU331" s="94"/>
      <c r="BV331" s="83"/>
      <c r="BW331" s="84"/>
      <c r="BX331" s="83"/>
      <c r="BY331" s="94"/>
      <c r="BZ331" s="83"/>
      <c r="CA331" s="94"/>
      <c r="CB331" s="83"/>
      <c r="CC331" s="84"/>
      <c r="CD331" s="83"/>
      <c r="CE331" s="94"/>
      <c r="CF331" s="83"/>
      <c r="CG331" s="85"/>
    </row>
    <row r="332" spans="54:85" ht="14.25">
      <c r="BB332" s="83"/>
      <c r="BC332" s="91"/>
      <c r="BD332" s="83"/>
      <c r="BE332" s="21"/>
      <c r="BF332" s="83"/>
      <c r="BG332" s="91"/>
      <c r="BH332" s="83"/>
      <c r="BI332" s="94"/>
      <c r="BJ332" s="83"/>
      <c r="BK332" s="84"/>
      <c r="BL332" s="83"/>
      <c r="BM332" s="94"/>
      <c r="BN332" s="83"/>
      <c r="BO332" s="94"/>
      <c r="BP332" s="83"/>
      <c r="BQ332" s="84"/>
      <c r="BR332" s="83"/>
      <c r="BS332" s="94"/>
      <c r="BT332" s="83"/>
      <c r="BU332" s="94"/>
      <c r="BV332" s="83"/>
      <c r="BW332" s="84"/>
      <c r="BX332" s="83"/>
      <c r="BY332" s="94"/>
      <c r="BZ332" s="83"/>
      <c r="CA332" s="94"/>
      <c r="CB332" s="83"/>
      <c r="CC332" s="84"/>
      <c r="CD332" s="83"/>
      <c r="CE332" s="94"/>
      <c r="CF332" s="83"/>
      <c r="CG332" s="85"/>
    </row>
    <row r="333" spans="54:85" ht="14.25">
      <c r="BB333" s="83"/>
      <c r="BC333" s="91"/>
      <c r="BD333" s="83"/>
      <c r="BE333" s="21"/>
      <c r="BF333" s="83"/>
      <c r="BG333" s="91"/>
      <c r="BH333" s="83"/>
      <c r="BI333" s="94"/>
      <c r="BJ333" s="83"/>
      <c r="BK333" s="84"/>
      <c r="BL333" s="83"/>
      <c r="BM333" s="94"/>
      <c r="BN333" s="83"/>
      <c r="BO333" s="94"/>
      <c r="BP333" s="83"/>
      <c r="BQ333" s="84"/>
      <c r="BR333" s="83"/>
      <c r="BS333" s="94"/>
      <c r="BT333" s="83"/>
      <c r="BU333" s="94"/>
      <c r="BV333" s="83"/>
      <c r="BW333" s="84"/>
      <c r="BX333" s="83"/>
      <c r="BY333" s="94"/>
      <c r="BZ333" s="83"/>
      <c r="CA333" s="94"/>
      <c r="CB333" s="83"/>
      <c r="CC333" s="84"/>
      <c r="CD333" s="83"/>
      <c r="CE333" s="94"/>
      <c r="CF333" s="83"/>
      <c r="CG333" s="85"/>
    </row>
    <row r="334" spans="54:85" ht="14.25">
      <c r="BB334" s="83"/>
      <c r="BC334" s="91"/>
      <c r="BD334" s="83"/>
      <c r="BE334" s="21"/>
      <c r="BF334" s="83"/>
      <c r="BG334" s="91"/>
      <c r="BH334" s="83"/>
      <c r="BI334" s="94"/>
      <c r="BJ334" s="83"/>
      <c r="BK334" s="84"/>
      <c r="BL334" s="83"/>
      <c r="BM334" s="94"/>
      <c r="BN334" s="83"/>
      <c r="BO334" s="94"/>
      <c r="BP334" s="83"/>
      <c r="BQ334" s="84"/>
      <c r="BR334" s="83"/>
      <c r="BS334" s="94"/>
      <c r="BT334" s="83"/>
      <c r="BU334" s="94"/>
      <c r="BV334" s="83"/>
      <c r="BW334" s="84"/>
      <c r="BX334" s="83"/>
      <c r="BY334" s="94"/>
      <c r="BZ334" s="83"/>
      <c r="CA334" s="94"/>
      <c r="CB334" s="83"/>
      <c r="CC334" s="84"/>
      <c r="CD334" s="83"/>
      <c r="CE334" s="94"/>
      <c r="CF334" s="83"/>
      <c r="CG334" s="85"/>
    </row>
    <row r="335" spans="54:85" ht="14.25">
      <c r="BB335" s="83"/>
      <c r="BC335" s="91"/>
      <c r="BD335" s="83"/>
      <c r="BE335" s="21"/>
      <c r="BF335" s="83"/>
      <c r="BG335" s="91"/>
      <c r="BH335" s="83"/>
      <c r="BI335" s="94"/>
      <c r="BJ335" s="83"/>
      <c r="BK335" s="84"/>
      <c r="BL335" s="83"/>
      <c r="BM335" s="94"/>
      <c r="BN335" s="83"/>
      <c r="BO335" s="94"/>
      <c r="BP335" s="83"/>
      <c r="BQ335" s="84"/>
      <c r="BR335" s="83"/>
      <c r="BS335" s="94"/>
      <c r="BT335" s="83"/>
      <c r="BU335" s="94"/>
      <c r="BV335" s="83"/>
      <c r="BW335" s="84"/>
      <c r="BX335" s="83"/>
      <c r="BY335" s="94"/>
      <c r="BZ335" s="83"/>
      <c r="CA335" s="94"/>
      <c r="CB335" s="83"/>
      <c r="CC335" s="84"/>
      <c r="CD335" s="83"/>
      <c r="CE335" s="94"/>
      <c r="CF335" s="83"/>
      <c r="CG335" s="85"/>
    </row>
    <row r="336" spans="54:85" ht="14.25">
      <c r="BB336" s="83"/>
      <c r="BC336" s="91"/>
      <c r="BD336" s="83"/>
      <c r="BE336" s="21"/>
      <c r="BF336" s="83"/>
      <c r="BG336" s="91"/>
      <c r="BH336" s="83"/>
      <c r="BI336" s="94"/>
      <c r="BJ336" s="83"/>
      <c r="BK336" s="84"/>
      <c r="BL336" s="83"/>
      <c r="BM336" s="94"/>
      <c r="BN336" s="83"/>
      <c r="BO336" s="94"/>
      <c r="BP336" s="83"/>
      <c r="BQ336" s="84"/>
      <c r="BR336" s="83"/>
      <c r="BS336" s="94"/>
      <c r="BT336" s="83"/>
      <c r="BU336" s="94"/>
      <c r="BV336" s="83"/>
      <c r="BW336" s="84"/>
      <c r="BX336" s="83"/>
      <c r="BY336" s="94"/>
      <c r="BZ336" s="83"/>
      <c r="CA336" s="94"/>
      <c r="CB336" s="83"/>
      <c r="CC336" s="84"/>
      <c r="CD336" s="83"/>
      <c r="CE336" s="94"/>
      <c r="CF336" s="83"/>
      <c r="CG336" s="85"/>
    </row>
    <row r="337" spans="54:85" ht="14.25">
      <c r="BB337" s="83"/>
      <c r="BC337" s="91"/>
      <c r="BD337" s="83"/>
      <c r="BE337" s="21"/>
      <c r="BF337" s="83"/>
      <c r="BG337" s="91"/>
      <c r="BH337" s="83"/>
      <c r="BI337" s="94"/>
      <c r="BJ337" s="83"/>
      <c r="BK337" s="84"/>
      <c r="BL337" s="83"/>
      <c r="BM337" s="94"/>
      <c r="BN337" s="83"/>
      <c r="BO337" s="94"/>
      <c r="BP337" s="83"/>
      <c r="BQ337" s="84"/>
      <c r="BR337" s="83"/>
      <c r="BS337" s="94"/>
      <c r="BT337" s="83"/>
      <c r="BU337" s="94"/>
      <c r="BV337" s="83"/>
      <c r="BW337" s="84"/>
      <c r="BX337" s="83"/>
      <c r="BY337" s="94"/>
      <c r="BZ337" s="83"/>
      <c r="CA337" s="94"/>
      <c r="CB337" s="83"/>
      <c r="CC337" s="84"/>
      <c r="CD337" s="83"/>
      <c r="CE337" s="94"/>
      <c r="CF337" s="83"/>
      <c r="CG337" s="85"/>
    </row>
    <row r="338" spans="54:85" ht="14.25">
      <c r="BB338" s="83"/>
      <c r="BC338" s="91"/>
      <c r="BD338" s="83"/>
      <c r="BE338" s="21"/>
      <c r="BF338" s="83"/>
      <c r="BG338" s="91"/>
      <c r="BH338" s="83"/>
      <c r="BI338" s="94"/>
      <c r="BJ338" s="83"/>
      <c r="BK338" s="84"/>
      <c r="BL338" s="83"/>
      <c r="BM338" s="94"/>
      <c r="BN338" s="83"/>
      <c r="BO338" s="94"/>
      <c r="BP338" s="83"/>
      <c r="BQ338" s="84"/>
      <c r="BR338" s="83"/>
      <c r="BS338" s="94"/>
      <c r="BT338" s="83"/>
      <c r="BU338" s="94"/>
      <c r="BV338" s="83"/>
      <c r="BW338" s="84"/>
      <c r="BX338" s="83"/>
      <c r="BY338" s="94"/>
      <c r="BZ338" s="83"/>
      <c r="CA338" s="94"/>
      <c r="CB338" s="83"/>
      <c r="CC338" s="84"/>
      <c r="CD338" s="83"/>
      <c r="CE338" s="94"/>
      <c r="CF338" s="83"/>
      <c r="CG338" s="85"/>
    </row>
    <row r="339" spans="54:85" ht="14.25">
      <c r="BB339" s="83"/>
      <c r="BC339" s="91"/>
      <c r="BD339" s="83"/>
      <c r="BE339" s="21"/>
      <c r="BF339" s="83"/>
      <c r="BG339" s="91"/>
      <c r="BH339" s="83"/>
      <c r="BI339" s="94"/>
      <c r="BJ339" s="83"/>
      <c r="BK339" s="84"/>
      <c r="BL339" s="83"/>
      <c r="BM339" s="94"/>
      <c r="BN339" s="83"/>
      <c r="BO339" s="94"/>
      <c r="BP339" s="83"/>
      <c r="BQ339" s="84"/>
      <c r="BR339" s="83"/>
      <c r="BS339" s="94"/>
      <c r="BT339" s="83"/>
      <c r="BU339" s="94"/>
      <c r="BV339" s="83"/>
      <c r="BW339" s="84"/>
      <c r="BX339" s="83"/>
      <c r="BY339" s="94"/>
      <c r="BZ339" s="83"/>
      <c r="CA339" s="94"/>
      <c r="CB339" s="83"/>
      <c r="CC339" s="84"/>
      <c r="CD339" s="83"/>
      <c r="CE339" s="94"/>
      <c r="CF339" s="83"/>
      <c r="CG339" s="85"/>
    </row>
    <row r="340" spans="54:85" ht="14.25">
      <c r="BB340" s="83"/>
      <c r="BC340" s="91"/>
      <c r="BD340" s="83"/>
      <c r="BE340" s="21"/>
      <c r="BF340" s="83"/>
      <c r="BG340" s="91"/>
      <c r="BH340" s="83"/>
      <c r="BI340" s="94"/>
      <c r="BJ340" s="83"/>
      <c r="BK340" s="84"/>
      <c r="BL340" s="83"/>
      <c r="BM340" s="94"/>
      <c r="BN340" s="83"/>
      <c r="BO340" s="94"/>
      <c r="BP340" s="83"/>
      <c r="BQ340" s="84"/>
      <c r="BR340" s="83"/>
      <c r="BS340" s="94"/>
      <c r="BT340" s="83"/>
      <c r="BU340" s="94"/>
      <c r="BV340" s="83"/>
      <c r="BW340" s="84"/>
      <c r="BX340" s="83"/>
      <c r="BY340" s="94"/>
      <c r="BZ340" s="83"/>
      <c r="CA340" s="94"/>
      <c r="CB340" s="83"/>
      <c r="CC340" s="84"/>
      <c r="CD340" s="83"/>
      <c r="CE340" s="94"/>
      <c r="CF340" s="83"/>
      <c r="CG340" s="85"/>
    </row>
    <row r="341" spans="54:85" ht="14.25">
      <c r="BB341" s="83"/>
      <c r="BC341" s="91"/>
      <c r="BD341" s="83"/>
      <c r="BE341" s="21"/>
      <c r="BF341" s="83"/>
      <c r="BG341" s="91"/>
      <c r="BH341" s="83"/>
      <c r="BI341" s="94"/>
      <c r="BJ341" s="83"/>
      <c r="BK341" s="84"/>
      <c r="BL341" s="83"/>
      <c r="BM341" s="94"/>
      <c r="BN341" s="83"/>
      <c r="BO341" s="94"/>
      <c r="BP341" s="83"/>
      <c r="BQ341" s="84"/>
      <c r="BR341" s="83"/>
      <c r="BS341" s="94"/>
      <c r="BT341" s="83"/>
      <c r="BU341" s="94"/>
      <c r="BV341" s="83"/>
      <c r="BW341" s="84"/>
      <c r="BX341" s="83"/>
      <c r="BY341" s="94"/>
      <c r="BZ341" s="83"/>
      <c r="CA341" s="94"/>
      <c r="CB341" s="83"/>
      <c r="CC341" s="84"/>
      <c r="CD341" s="83"/>
      <c r="CE341" s="94"/>
      <c r="CF341" s="83"/>
      <c r="CG341" s="85"/>
    </row>
    <row r="342" spans="54:85" ht="14.25">
      <c r="BB342" s="83"/>
      <c r="BC342" s="91"/>
      <c r="BD342" s="83"/>
      <c r="BE342" s="21"/>
      <c r="BF342" s="83"/>
      <c r="BG342" s="91"/>
      <c r="BH342" s="83"/>
      <c r="BI342" s="94"/>
      <c r="BJ342" s="83"/>
      <c r="BK342" s="84"/>
      <c r="BL342" s="83"/>
      <c r="BM342" s="94"/>
      <c r="BN342" s="83"/>
      <c r="BO342" s="94"/>
      <c r="BP342" s="83"/>
      <c r="BQ342" s="84"/>
      <c r="BR342" s="83"/>
      <c r="BS342" s="94"/>
      <c r="BT342" s="83"/>
      <c r="BU342" s="94"/>
      <c r="BV342" s="83"/>
      <c r="BW342" s="84"/>
      <c r="BX342" s="83"/>
      <c r="BY342" s="94"/>
      <c r="BZ342" s="83"/>
      <c r="CA342" s="94"/>
      <c r="CB342" s="83"/>
      <c r="CC342" s="84"/>
      <c r="CD342" s="83"/>
      <c r="CE342" s="94"/>
      <c r="CF342" s="83"/>
      <c r="CG342" s="85"/>
    </row>
    <row r="343" spans="54:85" ht="14.25">
      <c r="BB343" s="83"/>
      <c r="BC343" s="91"/>
      <c r="BD343" s="83"/>
      <c r="BE343" s="21"/>
      <c r="BF343" s="83"/>
      <c r="BG343" s="91"/>
      <c r="BH343" s="83"/>
      <c r="BI343" s="94"/>
      <c r="BJ343" s="83"/>
      <c r="BK343" s="84"/>
      <c r="BL343" s="83"/>
      <c r="BM343" s="94"/>
      <c r="BN343" s="83"/>
      <c r="BO343" s="94"/>
      <c r="BP343" s="83"/>
      <c r="BQ343" s="84"/>
      <c r="BR343" s="83"/>
      <c r="BS343" s="94"/>
      <c r="BT343" s="83"/>
      <c r="BU343" s="94"/>
      <c r="BV343" s="83"/>
      <c r="BW343" s="84"/>
      <c r="BX343" s="83"/>
      <c r="BY343" s="94"/>
      <c r="BZ343" s="83"/>
      <c r="CA343" s="94"/>
      <c r="CB343" s="83"/>
      <c r="CC343" s="84"/>
      <c r="CD343" s="83"/>
      <c r="CE343" s="94"/>
      <c r="CF343" s="83"/>
      <c r="CG343" s="85"/>
    </row>
    <row r="344" spans="54:85" ht="14.25">
      <c r="BB344" s="83"/>
      <c r="BC344" s="91"/>
      <c r="BD344" s="83"/>
      <c r="BE344" s="21"/>
      <c r="BF344" s="83"/>
      <c r="BG344" s="91"/>
      <c r="BH344" s="83"/>
      <c r="BI344" s="94"/>
      <c r="BJ344" s="83"/>
      <c r="BK344" s="84"/>
      <c r="BL344" s="83"/>
      <c r="BM344" s="94"/>
      <c r="BN344" s="83"/>
      <c r="BO344" s="94"/>
      <c r="BP344" s="83"/>
      <c r="BQ344" s="84"/>
      <c r="BR344" s="83"/>
      <c r="BS344" s="94"/>
      <c r="BT344" s="83"/>
      <c r="BU344" s="94"/>
      <c r="BV344" s="83"/>
      <c r="BW344" s="84"/>
      <c r="BX344" s="83"/>
      <c r="BY344" s="94"/>
      <c r="BZ344" s="83"/>
      <c r="CA344" s="94"/>
      <c r="CB344" s="83"/>
      <c r="CC344" s="84"/>
      <c r="CD344" s="83"/>
      <c r="CE344" s="94"/>
      <c r="CF344" s="83"/>
      <c r="CG344" s="85"/>
    </row>
    <row r="345" spans="54:85" ht="14.25">
      <c r="BB345" s="83"/>
      <c r="BC345" s="91"/>
      <c r="BD345" s="83"/>
      <c r="BE345" s="21"/>
      <c r="BF345" s="83"/>
      <c r="BG345" s="91"/>
      <c r="BH345" s="83"/>
      <c r="BI345" s="94"/>
      <c r="BJ345" s="83"/>
      <c r="BK345" s="84"/>
      <c r="BL345" s="83"/>
      <c r="BM345" s="94"/>
      <c r="BN345" s="83"/>
      <c r="BO345" s="94"/>
      <c r="BP345" s="83"/>
      <c r="BQ345" s="84"/>
      <c r="BR345" s="83"/>
      <c r="BS345" s="94"/>
      <c r="BT345" s="83"/>
      <c r="BU345" s="94"/>
      <c r="BV345" s="83"/>
      <c r="BW345" s="84"/>
      <c r="BX345" s="83"/>
      <c r="BY345" s="94"/>
      <c r="BZ345" s="83"/>
      <c r="CA345" s="94"/>
      <c r="CB345" s="83"/>
      <c r="CC345" s="84"/>
      <c r="CD345" s="83"/>
      <c r="CE345" s="94"/>
      <c r="CF345" s="83"/>
      <c r="CG345" s="85"/>
    </row>
    <row r="346" spans="54:85" ht="14.25">
      <c r="BB346" s="83"/>
      <c r="BC346" s="91"/>
      <c r="BD346" s="83"/>
      <c r="BE346" s="21"/>
      <c r="BF346" s="83"/>
      <c r="BG346" s="91"/>
      <c r="BH346" s="83"/>
      <c r="BI346" s="94"/>
      <c r="BJ346" s="83"/>
      <c r="BK346" s="84"/>
      <c r="BL346" s="83"/>
      <c r="BM346" s="94"/>
      <c r="BN346" s="83"/>
      <c r="BO346" s="94"/>
      <c r="BP346" s="83"/>
      <c r="BQ346" s="84"/>
      <c r="BR346" s="83"/>
      <c r="BS346" s="94"/>
      <c r="BT346" s="83"/>
      <c r="BU346" s="94"/>
      <c r="BV346" s="83"/>
      <c r="BW346" s="84"/>
      <c r="BX346" s="83"/>
      <c r="BY346" s="94"/>
      <c r="BZ346" s="83"/>
      <c r="CA346" s="94"/>
      <c r="CB346" s="83"/>
      <c r="CC346" s="84"/>
      <c r="CD346" s="83"/>
      <c r="CE346" s="94"/>
      <c r="CF346" s="83"/>
      <c r="CG346" s="85"/>
    </row>
    <row r="347" spans="54:85" ht="14.25">
      <c r="BB347" s="83"/>
      <c r="BC347" s="91"/>
      <c r="BD347" s="83"/>
      <c r="BE347" s="21"/>
      <c r="BF347" s="83"/>
      <c r="BG347" s="91"/>
      <c r="BH347" s="83"/>
      <c r="BI347" s="94"/>
      <c r="BJ347" s="83"/>
      <c r="BK347" s="84"/>
      <c r="BL347" s="83"/>
      <c r="BM347" s="94"/>
      <c r="BN347" s="83"/>
      <c r="BO347" s="94"/>
      <c r="BP347" s="83"/>
      <c r="BQ347" s="84"/>
      <c r="BR347" s="83"/>
      <c r="BS347" s="94"/>
      <c r="BT347" s="83"/>
      <c r="BU347" s="94"/>
      <c r="BV347" s="83"/>
      <c r="BW347" s="84"/>
      <c r="BX347" s="83"/>
      <c r="BY347" s="94"/>
      <c r="BZ347" s="83"/>
      <c r="CA347" s="94"/>
      <c r="CB347" s="83"/>
      <c r="CC347" s="84"/>
      <c r="CD347" s="83"/>
      <c r="CE347" s="94"/>
      <c r="CF347" s="83"/>
      <c r="CG347" s="85"/>
    </row>
    <row r="348" spans="54:85" ht="14.25">
      <c r="BB348" s="83"/>
      <c r="BC348" s="91"/>
      <c r="BD348" s="83"/>
      <c r="BE348" s="21"/>
      <c r="BF348" s="83"/>
      <c r="BG348" s="91"/>
      <c r="BH348" s="83"/>
      <c r="BI348" s="94"/>
      <c r="BJ348" s="83"/>
      <c r="BK348" s="84"/>
      <c r="BL348" s="83"/>
      <c r="BM348" s="94"/>
      <c r="BN348" s="83"/>
      <c r="BO348" s="94"/>
      <c r="BP348" s="83"/>
      <c r="BQ348" s="84"/>
      <c r="BR348" s="83"/>
      <c r="BS348" s="94"/>
      <c r="BT348" s="83"/>
      <c r="BU348" s="94"/>
      <c r="BV348" s="83"/>
      <c r="BW348" s="84"/>
      <c r="BX348" s="83"/>
      <c r="BY348" s="94"/>
      <c r="BZ348" s="83"/>
      <c r="CA348" s="94"/>
      <c r="CB348" s="83"/>
      <c r="CC348" s="84"/>
      <c r="CD348" s="83"/>
      <c r="CE348" s="94"/>
      <c r="CF348" s="83"/>
      <c r="CG348" s="85"/>
    </row>
    <row r="349" spans="54:85" ht="14.25">
      <c r="BB349" s="83"/>
      <c r="BC349" s="91"/>
      <c r="BD349" s="83"/>
      <c r="BE349" s="21"/>
      <c r="BF349" s="83"/>
      <c r="BG349" s="91"/>
      <c r="BH349" s="83"/>
      <c r="BI349" s="94"/>
      <c r="BJ349" s="83"/>
      <c r="BK349" s="84"/>
      <c r="BL349" s="83"/>
      <c r="BM349" s="94"/>
      <c r="BN349" s="83"/>
      <c r="BO349" s="94"/>
      <c r="BP349" s="83"/>
      <c r="BQ349" s="84"/>
      <c r="BR349" s="83"/>
      <c r="BS349" s="94"/>
      <c r="BT349" s="83"/>
      <c r="BU349" s="94"/>
      <c r="BV349" s="83"/>
      <c r="BW349" s="84"/>
      <c r="BX349" s="83"/>
      <c r="BY349" s="94"/>
      <c r="BZ349" s="83"/>
      <c r="CA349" s="94"/>
      <c r="CB349" s="83"/>
      <c r="CC349" s="84"/>
      <c r="CD349" s="83"/>
      <c r="CE349" s="94"/>
      <c r="CF349" s="83"/>
      <c r="CG349" s="85"/>
    </row>
    <row r="350" spans="54:85" ht="14.25">
      <c r="BB350" s="83"/>
      <c r="BC350" s="91"/>
      <c r="BD350" s="83"/>
      <c r="BE350" s="21"/>
      <c r="BF350" s="83"/>
      <c r="BG350" s="91"/>
      <c r="BH350" s="83"/>
      <c r="BI350" s="94"/>
      <c r="BJ350" s="83"/>
      <c r="BK350" s="84"/>
      <c r="BL350" s="83"/>
      <c r="BM350" s="94"/>
      <c r="BN350" s="83"/>
      <c r="BO350" s="94"/>
      <c r="BP350" s="83"/>
      <c r="BQ350" s="84"/>
      <c r="BR350" s="83"/>
      <c r="BS350" s="94"/>
      <c r="BT350" s="83"/>
      <c r="BU350" s="94"/>
      <c r="BV350" s="83"/>
      <c r="BW350" s="84"/>
      <c r="BX350" s="83"/>
      <c r="BY350" s="94"/>
      <c r="BZ350" s="83"/>
      <c r="CA350" s="94"/>
      <c r="CB350" s="83"/>
      <c r="CC350" s="84"/>
      <c r="CD350" s="83"/>
      <c r="CE350" s="94"/>
      <c r="CF350" s="83"/>
      <c r="CG350" s="85"/>
    </row>
    <row r="351" spans="54:85" ht="14.25">
      <c r="BB351" s="83"/>
      <c r="BC351" s="91"/>
      <c r="BD351" s="83"/>
      <c r="BE351" s="21"/>
      <c r="BF351" s="83"/>
      <c r="BG351" s="91"/>
      <c r="BH351" s="83"/>
      <c r="BI351" s="94"/>
      <c r="BJ351" s="83"/>
      <c r="BK351" s="84"/>
      <c r="BL351" s="83"/>
      <c r="BM351" s="94"/>
      <c r="BN351" s="83"/>
      <c r="BO351" s="94"/>
      <c r="BP351" s="83"/>
      <c r="BQ351" s="84"/>
      <c r="BR351" s="83"/>
      <c r="BS351" s="94"/>
      <c r="BT351" s="83"/>
      <c r="BU351" s="94"/>
      <c r="BV351" s="83"/>
      <c r="BW351" s="84"/>
      <c r="BX351" s="83"/>
      <c r="BY351" s="94"/>
      <c r="BZ351" s="83"/>
      <c r="CA351" s="94"/>
      <c r="CB351" s="83"/>
      <c r="CC351" s="84"/>
      <c r="CD351" s="83"/>
      <c r="CE351" s="94"/>
      <c r="CF351" s="83"/>
      <c r="CG351" s="85"/>
    </row>
    <row r="352" spans="54:85" ht="14.25">
      <c r="BB352" s="83"/>
      <c r="BC352" s="91"/>
      <c r="BD352" s="83"/>
      <c r="BE352" s="21"/>
      <c r="BF352" s="83"/>
      <c r="BG352" s="91"/>
      <c r="BH352" s="83"/>
      <c r="BI352" s="94"/>
      <c r="BJ352" s="83"/>
      <c r="BK352" s="84"/>
      <c r="BL352" s="83"/>
      <c r="BM352" s="94"/>
      <c r="BN352" s="83"/>
      <c r="BO352" s="94"/>
      <c r="BP352" s="83"/>
      <c r="BQ352" s="84"/>
      <c r="BR352" s="83"/>
      <c r="BS352" s="94"/>
      <c r="BT352" s="83"/>
      <c r="BU352" s="94"/>
      <c r="BV352" s="83"/>
      <c r="BW352" s="84"/>
      <c r="BX352" s="83"/>
      <c r="BY352" s="94"/>
      <c r="BZ352" s="83"/>
      <c r="CA352" s="94"/>
      <c r="CB352" s="83"/>
      <c r="CC352" s="84"/>
      <c r="CD352" s="83"/>
      <c r="CE352" s="94"/>
      <c r="CF352" s="83"/>
      <c r="CG352" s="85"/>
    </row>
    <row r="353" spans="54:85" ht="14.25">
      <c r="BB353" s="83"/>
      <c r="BC353" s="91"/>
      <c r="BD353" s="83"/>
      <c r="BE353" s="21"/>
      <c r="BF353" s="83"/>
      <c r="BG353" s="91"/>
      <c r="BH353" s="83"/>
      <c r="BI353" s="94"/>
      <c r="BJ353" s="83"/>
      <c r="BK353" s="84"/>
      <c r="BL353" s="83"/>
      <c r="BM353" s="94"/>
      <c r="BN353" s="83"/>
      <c r="BO353" s="94"/>
      <c r="BP353" s="83"/>
      <c r="BQ353" s="84"/>
      <c r="BR353" s="83"/>
      <c r="BS353" s="94"/>
      <c r="BT353" s="83"/>
      <c r="BU353" s="94"/>
      <c r="BV353" s="83"/>
      <c r="BW353" s="84"/>
      <c r="BX353" s="83"/>
      <c r="BY353" s="94"/>
      <c r="BZ353" s="83"/>
      <c r="CA353" s="94"/>
      <c r="CB353" s="83"/>
      <c r="CC353" s="84"/>
      <c r="CD353" s="83"/>
      <c r="CE353" s="94"/>
      <c r="CF353" s="83"/>
      <c r="CG353" s="85"/>
    </row>
    <row r="354" spans="54:85" ht="14.25">
      <c r="BB354" s="83"/>
      <c r="BC354" s="91"/>
      <c r="BD354" s="83"/>
      <c r="BE354" s="21"/>
      <c r="BF354" s="83"/>
      <c r="BG354" s="91"/>
      <c r="BH354" s="83"/>
      <c r="BI354" s="94"/>
      <c r="BJ354" s="83"/>
      <c r="BK354" s="84"/>
      <c r="BL354" s="83"/>
      <c r="BM354" s="94"/>
      <c r="BN354" s="83"/>
      <c r="BO354" s="94"/>
      <c r="BP354" s="83"/>
      <c r="BQ354" s="84"/>
      <c r="BR354" s="83"/>
      <c r="BS354" s="94"/>
      <c r="BT354" s="83"/>
      <c r="BU354" s="94"/>
      <c r="BV354" s="83"/>
      <c r="BW354" s="84"/>
      <c r="BX354" s="83"/>
      <c r="BY354" s="94"/>
      <c r="BZ354" s="83"/>
      <c r="CA354" s="94"/>
      <c r="CB354" s="83"/>
      <c r="CC354" s="84"/>
      <c r="CD354" s="83"/>
      <c r="CE354" s="94"/>
      <c r="CF354" s="83"/>
      <c r="CG354" s="85"/>
    </row>
    <row r="355" spans="54:85" ht="14.25">
      <c r="BB355" s="83"/>
      <c r="BC355" s="91"/>
      <c r="BD355" s="83"/>
      <c r="BE355" s="21"/>
      <c r="BF355" s="83"/>
      <c r="BG355" s="91"/>
      <c r="BH355" s="83"/>
      <c r="BI355" s="94"/>
      <c r="BJ355" s="83"/>
      <c r="BK355" s="84"/>
      <c r="BL355" s="83"/>
      <c r="BM355" s="94"/>
      <c r="BN355" s="83"/>
      <c r="BO355" s="94"/>
      <c r="BP355" s="83"/>
      <c r="BQ355" s="84"/>
      <c r="BR355" s="83"/>
      <c r="BS355" s="94"/>
      <c r="BT355" s="83"/>
      <c r="BU355" s="94"/>
      <c r="BV355" s="83"/>
      <c r="BW355" s="84"/>
      <c r="BX355" s="83"/>
      <c r="BY355" s="94"/>
      <c r="BZ355" s="83"/>
      <c r="CA355" s="94"/>
      <c r="CB355" s="83"/>
      <c r="CC355" s="84"/>
      <c r="CD355" s="83"/>
      <c r="CE355" s="94"/>
      <c r="CF355" s="83"/>
      <c r="CG355" s="85"/>
    </row>
    <row r="356" spans="54:85" ht="14.25">
      <c r="BB356" s="83"/>
      <c r="BC356" s="91"/>
      <c r="BD356" s="83"/>
      <c r="BE356" s="21"/>
      <c r="BF356" s="83"/>
      <c r="BG356" s="91"/>
      <c r="BH356" s="83"/>
      <c r="BI356" s="94"/>
      <c r="BJ356" s="83"/>
      <c r="BK356" s="84"/>
      <c r="BL356" s="83"/>
      <c r="BM356" s="94"/>
      <c r="BN356" s="83"/>
      <c r="BO356" s="94"/>
      <c r="BP356" s="83"/>
      <c r="BQ356" s="84"/>
      <c r="BR356" s="83"/>
      <c r="BS356" s="94"/>
      <c r="BT356" s="83"/>
      <c r="BU356" s="94"/>
      <c r="BV356" s="83"/>
      <c r="BW356" s="84"/>
      <c r="BX356" s="83"/>
      <c r="BY356" s="94"/>
      <c r="BZ356" s="83"/>
      <c r="CA356" s="94"/>
      <c r="CB356" s="83"/>
      <c r="CC356" s="84"/>
      <c r="CD356" s="83"/>
      <c r="CE356" s="94"/>
      <c r="CF356" s="83"/>
      <c r="CG356" s="85"/>
    </row>
    <row r="357" spans="54:85" ht="14.25">
      <c r="BB357" s="83"/>
      <c r="BC357" s="91"/>
      <c r="BD357" s="83"/>
      <c r="BE357" s="21"/>
      <c r="BF357" s="83"/>
      <c r="BG357" s="91"/>
      <c r="BH357" s="83"/>
      <c r="BI357" s="94"/>
      <c r="BJ357" s="83"/>
      <c r="BK357" s="84"/>
      <c r="BL357" s="83"/>
      <c r="BM357" s="94"/>
      <c r="BN357" s="83"/>
      <c r="BO357" s="94"/>
      <c r="BP357" s="83"/>
      <c r="BQ357" s="84"/>
      <c r="BR357" s="83"/>
      <c r="BS357" s="94"/>
      <c r="BT357" s="83"/>
      <c r="BU357" s="94"/>
      <c r="BV357" s="83"/>
      <c r="BW357" s="84"/>
      <c r="BX357" s="83"/>
      <c r="BY357" s="94"/>
      <c r="BZ357" s="83"/>
      <c r="CA357" s="94"/>
      <c r="CB357" s="83"/>
      <c r="CC357" s="84"/>
      <c r="CD357" s="83"/>
      <c r="CE357" s="94"/>
      <c r="CF357" s="83"/>
      <c r="CG357" s="85"/>
    </row>
    <row r="358" spans="54:85" ht="14.25">
      <c r="BB358" s="83"/>
      <c r="BC358" s="91"/>
      <c r="BD358" s="83"/>
      <c r="BE358" s="21"/>
      <c r="BF358" s="83"/>
      <c r="BG358" s="91"/>
      <c r="BH358" s="83"/>
      <c r="BI358" s="94"/>
      <c r="BJ358" s="83"/>
      <c r="BK358" s="84"/>
      <c r="BL358" s="83"/>
      <c r="BM358" s="94"/>
      <c r="BN358" s="83"/>
      <c r="BO358" s="94"/>
      <c r="BP358" s="83"/>
      <c r="BQ358" s="84"/>
      <c r="BR358" s="83"/>
      <c r="BS358" s="94"/>
      <c r="BT358" s="83"/>
      <c r="BU358" s="94"/>
      <c r="BV358" s="83"/>
      <c r="BW358" s="84"/>
      <c r="BX358" s="83"/>
      <c r="BY358" s="94"/>
      <c r="BZ358" s="83"/>
      <c r="CA358" s="94"/>
      <c r="CB358" s="83"/>
      <c r="CC358" s="84"/>
      <c r="CD358" s="83"/>
      <c r="CE358" s="94"/>
      <c r="CF358" s="83"/>
      <c r="CG358" s="85"/>
    </row>
    <row r="359" spans="54:85" ht="14.25">
      <c r="BB359" s="83"/>
      <c r="BC359" s="91"/>
      <c r="BD359" s="83"/>
      <c r="BE359" s="21"/>
      <c r="BF359" s="83"/>
      <c r="BG359" s="91"/>
      <c r="BH359" s="83"/>
      <c r="BI359" s="94"/>
      <c r="BJ359" s="83"/>
      <c r="BK359" s="84"/>
      <c r="BL359" s="83"/>
      <c r="BM359" s="94"/>
      <c r="BN359" s="83"/>
      <c r="BO359" s="94"/>
      <c r="BP359" s="83"/>
      <c r="BQ359" s="84"/>
      <c r="BR359" s="83"/>
      <c r="BS359" s="94"/>
      <c r="BT359" s="83"/>
      <c r="BU359" s="94"/>
      <c r="BV359" s="83"/>
      <c r="BW359" s="84"/>
      <c r="BX359" s="83"/>
      <c r="BY359" s="94"/>
      <c r="BZ359" s="83"/>
      <c r="CA359" s="94"/>
      <c r="CB359" s="83"/>
      <c r="CC359" s="84"/>
      <c r="CD359" s="83"/>
      <c r="CE359" s="94"/>
      <c r="CF359" s="83"/>
      <c r="CG359" s="85"/>
    </row>
    <row r="360" spans="54:85" ht="14.25">
      <c r="BB360" s="83"/>
      <c r="BC360" s="91"/>
      <c r="BD360" s="83"/>
      <c r="BE360" s="21"/>
      <c r="BF360" s="83"/>
      <c r="BG360" s="91"/>
      <c r="BH360" s="83"/>
      <c r="BI360" s="94"/>
      <c r="BJ360" s="83"/>
      <c r="BK360" s="84"/>
      <c r="BL360" s="83"/>
      <c r="BM360" s="94"/>
      <c r="BN360" s="83"/>
      <c r="BO360" s="94"/>
      <c r="BP360" s="83"/>
      <c r="BQ360" s="84"/>
      <c r="BR360" s="83"/>
      <c r="BS360" s="94"/>
      <c r="BT360" s="83"/>
      <c r="BU360" s="94"/>
      <c r="BV360" s="83"/>
      <c r="BW360" s="84"/>
      <c r="BX360" s="83"/>
      <c r="BY360" s="94"/>
      <c r="BZ360" s="83"/>
      <c r="CA360" s="94"/>
      <c r="CB360" s="83"/>
      <c r="CC360" s="84"/>
      <c r="CD360" s="83"/>
      <c r="CE360" s="94"/>
      <c r="CF360" s="83"/>
      <c r="CG360" s="85"/>
    </row>
    <row r="361" spans="54:85" ht="14.25">
      <c r="BB361" s="83"/>
      <c r="BC361" s="91"/>
      <c r="BD361" s="83"/>
      <c r="BE361" s="21"/>
      <c r="BF361" s="83"/>
      <c r="BG361" s="91"/>
      <c r="BH361" s="83"/>
      <c r="BI361" s="94"/>
      <c r="BJ361" s="83"/>
      <c r="BK361" s="84"/>
      <c r="BL361" s="83"/>
      <c r="BM361" s="94"/>
      <c r="BN361" s="83"/>
      <c r="BO361" s="94"/>
      <c r="BP361" s="83"/>
      <c r="BQ361" s="84"/>
      <c r="BR361" s="83"/>
      <c r="BS361" s="94"/>
      <c r="BT361" s="83"/>
      <c r="BU361" s="94"/>
      <c r="BV361" s="83"/>
      <c r="BW361" s="84"/>
      <c r="BX361" s="83"/>
      <c r="BY361" s="94"/>
      <c r="BZ361" s="83"/>
      <c r="CA361" s="94"/>
      <c r="CB361" s="83"/>
      <c r="CC361" s="84"/>
      <c r="CD361" s="83"/>
      <c r="CE361" s="94"/>
      <c r="CF361" s="83"/>
      <c r="CG361" s="85"/>
    </row>
    <row r="362" spans="54:85" ht="14.25">
      <c r="BB362" s="83"/>
      <c r="BC362" s="91"/>
      <c r="BD362" s="83"/>
      <c r="BE362" s="21"/>
      <c r="BF362" s="83"/>
      <c r="BG362" s="91"/>
      <c r="BH362" s="83"/>
      <c r="BI362" s="94"/>
      <c r="BJ362" s="83"/>
      <c r="BK362" s="84"/>
      <c r="BL362" s="83"/>
      <c r="BM362" s="94"/>
      <c r="BN362" s="83"/>
      <c r="BO362" s="94"/>
      <c r="BP362" s="83"/>
      <c r="BQ362" s="84"/>
      <c r="BR362" s="83"/>
      <c r="BS362" s="94"/>
      <c r="BT362" s="83"/>
      <c r="BU362" s="94"/>
      <c r="BV362" s="83"/>
      <c r="BW362" s="84"/>
      <c r="BX362" s="83"/>
      <c r="BY362" s="94"/>
      <c r="BZ362" s="83"/>
      <c r="CA362" s="94"/>
      <c r="CB362" s="83"/>
      <c r="CC362" s="84"/>
      <c r="CD362" s="83"/>
      <c r="CE362" s="94"/>
      <c r="CF362" s="83"/>
      <c r="CG362" s="85"/>
    </row>
    <row r="363" spans="54:85" ht="14.25">
      <c r="BB363" s="83"/>
      <c r="BC363" s="91"/>
      <c r="BD363" s="83"/>
      <c r="BE363" s="21"/>
      <c r="BF363" s="83"/>
      <c r="BG363" s="91"/>
      <c r="BH363" s="83"/>
      <c r="BI363" s="94"/>
      <c r="BJ363" s="83"/>
      <c r="BK363" s="84"/>
      <c r="BL363" s="83"/>
      <c r="BM363" s="94"/>
      <c r="BN363" s="83"/>
      <c r="BO363" s="94"/>
      <c r="BP363" s="83"/>
      <c r="BQ363" s="84"/>
      <c r="BR363" s="83"/>
      <c r="BS363" s="94"/>
      <c r="BT363" s="83"/>
      <c r="BU363" s="94"/>
      <c r="BV363" s="83"/>
      <c r="BW363" s="84"/>
      <c r="BX363" s="83"/>
      <c r="BY363" s="94"/>
      <c r="BZ363" s="83"/>
      <c r="CA363" s="94"/>
      <c r="CB363" s="83"/>
      <c r="CC363" s="84"/>
      <c r="CD363" s="83"/>
      <c r="CE363" s="94"/>
      <c r="CF363" s="83"/>
      <c r="CG363" s="85"/>
    </row>
    <row r="364" spans="54:85" ht="14.25">
      <c r="BB364" s="83"/>
      <c r="BC364" s="91"/>
      <c r="BD364" s="83"/>
      <c r="BE364" s="21"/>
      <c r="BF364" s="83"/>
      <c r="BG364" s="91"/>
      <c r="BH364" s="83"/>
      <c r="BI364" s="94"/>
      <c r="BJ364" s="83"/>
      <c r="BK364" s="84"/>
      <c r="BL364" s="83"/>
      <c r="BM364" s="94"/>
      <c r="BN364" s="83"/>
      <c r="BO364" s="94"/>
      <c r="BP364" s="83"/>
      <c r="BQ364" s="84"/>
      <c r="BR364" s="83"/>
      <c r="BS364" s="94"/>
      <c r="BT364" s="83"/>
      <c r="BU364" s="94"/>
      <c r="BV364" s="83"/>
      <c r="BW364" s="84"/>
      <c r="BX364" s="83"/>
      <c r="BY364" s="94"/>
      <c r="BZ364" s="83"/>
      <c r="CA364" s="94"/>
      <c r="CB364" s="83"/>
      <c r="CC364" s="84"/>
      <c r="CD364" s="83"/>
      <c r="CE364" s="94"/>
      <c r="CF364" s="83"/>
      <c r="CG364" s="85"/>
    </row>
    <row r="365" spans="54:85" ht="14.25">
      <c r="BB365" s="83"/>
      <c r="BC365" s="91"/>
      <c r="BD365" s="83"/>
      <c r="BE365" s="21"/>
      <c r="BF365" s="83"/>
      <c r="BG365" s="91"/>
      <c r="BH365" s="83"/>
      <c r="BI365" s="94"/>
      <c r="BJ365" s="83"/>
      <c r="BK365" s="84"/>
      <c r="BL365" s="83"/>
      <c r="BM365" s="94"/>
      <c r="BN365" s="83"/>
      <c r="BO365" s="94"/>
      <c r="BP365" s="83"/>
      <c r="BQ365" s="84"/>
      <c r="BR365" s="83"/>
      <c r="BS365" s="94"/>
      <c r="BT365" s="83"/>
      <c r="BU365" s="94"/>
      <c r="BV365" s="83"/>
      <c r="BW365" s="84"/>
      <c r="BX365" s="83"/>
      <c r="BY365" s="94"/>
      <c r="BZ365" s="83"/>
      <c r="CA365" s="94"/>
      <c r="CB365" s="83"/>
      <c r="CC365" s="84"/>
      <c r="CD365" s="83"/>
      <c r="CE365" s="94"/>
      <c r="CF365" s="83"/>
      <c r="CG365" s="85"/>
    </row>
    <row r="366" spans="54:85" ht="14.25">
      <c r="BB366" s="83"/>
      <c r="BC366" s="91"/>
      <c r="BD366" s="83"/>
      <c r="BE366" s="21"/>
      <c r="BF366" s="83"/>
      <c r="BG366" s="91"/>
      <c r="BH366" s="83"/>
      <c r="BI366" s="94"/>
      <c r="BJ366" s="83"/>
      <c r="BK366" s="84"/>
      <c r="BL366" s="83"/>
      <c r="BM366" s="94"/>
      <c r="BN366" s="83"/>
      <c r="BO366" s="94"/>
      <c r="BP366" s="83"/>
      <c r="BQ366" s="84"/>
      <c r="BR366" s="83"/>
      <c r="BS366" s="94"/>
      <c r="BT366" s="83"/>
      <c r="BU366" s="94"/>
      <c r="BV366" s="83"/>
      <c r="BW366" s="84"/>
      <c r="BX366" s="83"/>
      <c r="BY366" s="94"/>
      <c r="BZ366" s="83"/>
      <c r="CA366" s="94"/>
      <c r="CB366" s="83"/>
      <c r="CC366" s="84"/>
      <c r="CD366" s="83"/>
      <c r="CE366" s="94"/>
      <c r="CF366" s="83"/>
      <c r="CG366" s="85"/>
    </row>
    <row r="367" spans="54:85" ht="14.25">
      <c r="BB367" s="83"/>
      <c r="BC367" s="91"/>
      <c r="BD367" s="83"/>
      <c r="BE367" s="21"/>
      <c r="BF367" s="83"/>
      <c r="BG367" s="91"/>
      <c r="BH367" s="83"/>
      <c r="BI367" s="94"/>
      <c r="BJ367" s="83"/>
      <c r="BK367" s="84"/>
      <c r="BL367" s="83"/>
      <c r="BM367" s="94"/>
      <c r="BN367" s="83"/>
      <c r="BO367" s="94"/>
      <c r="BP367" s="83"/>
      <c r="BQ367" s="84"/>
      <c r="BR367" s="83"/>
      <c r="BS367" s="94"/>
      <c r="BT367" s="83"/>
      <c r="BU367" s="94"/>
      <c r="BV367" s="83"/>
      <c r="BW367" s="84"/>
      <c r="BX367" s="83"/>
      <c r="BY367" s="94"/>
      <c r="BZ367" s="83"/>
      <c r="CA367" s="94"/>
      <c r="CB367" s="83"/>
      <c r="CC367" s="84"/>
      <c r="CD367" s="83"/>
      <c r="CE367" s="94"/>
      <c r="CF367" s="83"/>
      <c r="CG367" s="85"/>
    </row>
    <row r="368" spans="54:85" ht="14.25">
      <c r="BB368" s="83"/>
      <c r="BC368" s="91"/>
      <c r="BD368" s="83"/>
      <c r="BE368" s="21"/>
      <c r="BF368" s="83"/>
      <c r="BG368" s="91"/>
      <c r="BH368" s="83"/>
      <c r="BI368" s="94"/>
      <c r="BJ368" s="83"/>
      <c r="BK368" s="84"/>
      <c r="BL368" s="83"/>
      <c r="BM368" s="94"/>
      <c r="BN368" s="83"/>
      <c r="BO368" s="94"/>
      <c r="BP368" s="83"/>
      <c r="BQ368" s="84"/>
      <c r="BR368" s="83"/>
      <c r="BS368" s="94"/>
      <c r="BT368" s="83"/>
      <c r="BU368" s="94"/>
      <c r="BV368" s="83"/>
      <c r="BW368" s="84"/>
      <c r="BX368" s="83"/>
      <c r="BY368" s="94"/>
      <c r="BZ368" s="83"/>
      <c r="CA368" s="94"/>
      <c r="CB368" s="83"/>
      <c r="CC368" s="84"/>
      <c r="CD368" s="83"/>
      <c r="CE368" s="94"/>
      <c r="CF368" s="83"/>
      <c r="CG368" s="85"/>
    </row>
    <row r="369" spans="54:85" ht="14.25">
      <c r="BB369" s="83"/>
      <c r="BC369" s="91"/>
      <c r="BD369" s="83"/>
      <c r="BE369" s="21"/>
      <c r="BF369" s="83"/>
      <c r="BG369" s="91"/>
      <c r="BH369" s="83"/>
      <c r="BI369" s="94"/>
      <c r="BJ369" s="83"/>
      <c r="BK369" s="84"/>
      <c r="BL369" s="83"/>
      <c r="BM369" s="94"/>
      <c r="BN369" s="83"/>
      <c r="BO369" s="94"/>
      <c r="BP369" s="83"/>
      <c r="BQ369" s="84"/>
      <c r="BR369" s="83"/>
      <c r="BS369" s="94"/>
      <c r="BT369" s="83"/>
      <c r="BU369" s="94"/>
      <c r="BV369" s="83"/>
      <c r="BW369" s="84"/>
      <c r="BX369" s="83"/>
      <c r="BY369" s="94"/>
      <c r="BZ369" s="83"/>
      <c r="CA369" s="94"/>
      <c r="CB369" s="83"/>
      <c r="CC369" s="84"/>
      <c r="CD369" s="83"/>
      <c r="CE369" s="94"/>
      <c r="CF369" s="83"/>
      <c r="CG369" s="85"/>
    </row>
    <row r="370" spans="54:85" ht="14.25">
      <c r="BB370" s="83"/>
      <c r="BC370" s="91"/>
      <c r="BD370" s="83"/>
      <c r="BE370" s="21"/>
      <c r="BF370" s="83"/>
      <c r="BG370" s="91"/>
      <c r="BH370" s="83"/>
      <c r="BI370" s="94"/>
      <c r="BJ370" s="83"/>
      <c r="BK370" s="84"/>
      <c r="BL370" s="83"/>
      <c r="BM370" s="94"/>
      <c r="BN370" s="83"/>
      <c r="BO370" s="94"/>
      <c r="BP370" s="83"/>
      <c r="BQ370" s="84"/>
      <c r="BR370" s="83"/>
      <c r="BS370" s="94"/>
      <c r="BT370" s="83"/>
      <c r="BU370" s="94"/>
      <c r="BV370" s="83"/>
      <c r="BW370" s="84"/>
      <c r="BX370" s="83"/>
      <c r="BY370" s="94"/>
      <c r="BZ370" s="83"/>
      <c r="CA370" s="94"/>
      <c r="CB370" s="83"/>
      <c r="CC370" s="84"/>
      <c r="CD370" s="83"/>
      <c r="CE370" s="94"/>
      <c r="CF370" s="83"/>
      <c r="CG370" s="85"/>
    </row>
    <row r="371" spans="54:85" ht="14.25">
      <c r="BB371" s="83"/>
      <c r="BC371" s="91"/>
      <c r="BD371" s="83"/>
      <c r="BE371" s="21"/>
      <c r="BF371" s="83"/>
      <c r="BG371" s="91"/>
      <c r="BH371" s="83"/>
      <c r="BI371" s="94"/>
      <c r="BJ371" s="83"/>
      <c r="BK371" s="84"/>
      <c r="BL371" s="83"/>
      <c r="BM371" s="94"/>
      <c r="BN371" s="83"/>
      <c r="BO371" s="94"/>
      <c r="BP371" s="83"/>
      <c r="BQ371" s="84"/>
      <c r="BR371" s="83"/>
      <c r="BS371" s="94"/>
      <c r="BT371" s="83"/>
      <c r="BU371" s="94"/>
      <c r="BV371" s="83"/>
      <c r="BW371" s="84"/>
      <c r="BX371" s="83"/>
      <c r="BY371" s="94"/>
      <c r="BZ371" s="83"/>
      <c r="CA371" s="94"/>
      <c r="CB371" s="83"/>
      <c r="CC371" s="84"/>
      <c r="CD371" s="83"/>
      <c r="CE371" s="94"/>
      <c r="CF371" s="83"/>
      <c r="CG371" s="85"/>
    </row>
    <row r="372" spans="54:85" ht="14.25">
      <c r="BB372" s="83"/>
      <c r="BC372" s="91"/>
      <c r="BD372" s="83"/>
      <c r="BE372" s="21"/>
      <c r="BF372" s="83"/>
      <c r="BG372" s="91"/>
      <c r="BH372" s="83"/>
      <c r="BI372" s="94"/>
      <c r="BJ372" s="83"/>
      <c r="BK372" s="84"/>
      <c r="BL372" s="83"/>
      <c r="BM372" s="94"/>
      <c r="BN372" s="83"/>
      <c r="BO372" s="94"/>
      <c r="BP372" s="83"/>
      <c r="BQ372" s="84"/>
      <c r="BR372" s="83"/>
      <c r="BS372" s="94"/>
      <c r="BT372" s="83"/>
      <c r="BU372" s="94"/>
      <c r="BV372" s="83"/>
      <c r="BW372" s="84"/>
      <c r="BX372" s="83"/>
      <c r="BY372" s="94"/>
      <c r="BZ372" s="83"/>
      <c r="CA372" s="94"/>
      <c r="CB372" s="83"/>
      <c r="CC372" s="84"/>
      <c r="CD372" s="83"/>
      <c r="CE372" s="94"/>
      <c r="CF372" s="83"/>
      <c r="CG372" s="85"/>
    </row>
    <row r="373" spans="54:85" ht="14.25">
      <c r="BB373" s="83"/>
      <c r="BC373" s="91"/>
      <c r="BD373" s="83"/>
      <c r="BE373" s="21"/>
      <c r="BF373" s="83"/>
      <c r="BG373" s="91"/>
      <c r="BH373" s="83"/>
      <c r="BI373" s="94"/>
      <c r="BJ373" s="83"/>
      <c r="BK373" s="84"/>
      <c r="BL373" s="83"/>
      <c r="BM373" s="94"/>
      <c r="BN373" s="83"/>
      <c r="BO373" s="94"/>
      <c r="BP373" s="83"/>
      <c r="BQ373" s="84"/>
      <c r="BR373" s="83"/>
      <c r="BS373" s="94"/>
      <c r="BT373" s="83"/>
      <c r="BU373" s="94"/>
      <c r="BV373" s="83"/>
      <c r="BW373" s="84"/>
      <c r="BX373" s="83"/>
      <c r="BY373" s="94"/>
      <c r="BZ373" s="83"/>
      <c r="CA373" s="94"/>
      <c r="CB373" s="83"/>
      <c r="CC373" s="84"/>
      <c r="CD373" s="83"/>
      <c r="CE373" s="94"/>
      <c r="CF373" s="83"/>
      <c r="CG373" s="85"/>
    </row>
    <row r="374" spans="54:85" ht="14.25">
      <c r="BB374" s="83"/>
      <c r="BC374" s="91"/>
      <c r="BD374" s="83"/>
      <c r="BE374" s="21"/>
      <c r="BF374" s="83"/>
      <c r="BG374" s="91"/>
      <c r="BH374" s="83"/>
      <c r="BI374" s="94"/>
      <c r="BJ374" s="83"/>
      <c r="BK374" s="84"/>
      <c r="BL374" s="83"/>
      <c r="BM374" s="94"/>
      <c r="BN374" s="83"/>
      <c r="BO374" s="94"/>
      <c r="BP374" s="83"/>
      <c r="BQ374" s="84"/>
      <c r="BR374" s="83"/>
      <c r="BS374" s="94"/>
      <c r="BT374" s="83"/>
      <c r="BU374" s="94"/>
      <c r="BV374" s="83"/>
      <c r="BW374" s="84"/>
      <c r="BX374" s="83"/>
      <c r="BY374" s="94"/>
      <c r="BZ374" s="83"/>
      <c r="CA374" s="94"/>
      <c r="CB374" s="83"/>
      <c r="CC374" s="84"/>
      <c r="CD374" s="83"/>
      <c r="CE374" s="94"/>
      <c r="CF374" s="83"/>
      <c r="CG374" s="85"/>
    </row>
    <row r="375" spans="54:85" ht="14.25">
      <c r="BB375" s="83"/>
      <c r="BC375" s="91"/>
      <c r="BD375" s="83"/>
      <c r="BE375" s="21"/>
      <c r="BF375" s="83"/>
      <c r="BG375" s="91"/>
      <c r="BH375" s="83"/>
      <c r="BI375" s="94"/>
      <c r="BJ375" s="83"/>
      <c r="BK375" s="84"/>
      <c r="BL375" s="83"/>
      <c r="BM375" s="94"/>
      <c r="BN375" s="83"/>
      <c r="BO375" s="94"/>
      <c r="BP375" s="83"/>
      <c r="BQ375" s="84"/>
      <c r="BR375" s="83"/>
      <c r="BS375" s="94"/>
      <c r="BT375" s="83"/>
      <c r="BU375" s="94"/>
      <c r="BV375" s="83"/>
      <c r="BW375" s="84"/>
      <c r="BX375" s="83"/>
      <c r="BY375" s="94"/>
      <c r="BZ375" s="83"/>
      <c r="CA375" s="94"/>
      <c r="CB375" s="83"/>
      <c r="CC375" s="84"/>
      <c r="CD375" s="83"/>
      <c r="CE375" s="94"/>
      <c r="CF375" s="83"/>
      <c r="CG375" s="85"/>
    </row>
    <row r="376" spans="54:85" ht="14.25">
      <c r="BB376" s="83"/>
      <c r="BC376" s="91"/>
      <c r="BD376" s="83"/>
      <c r="BE376" s="21"/>
      <c r="BF376" s="83"/>
      <c r="BG376" s="91"/>
      <c r="BH376" s="83"/>
      <c r="BI376" s="94"/>
      <c r="BJ376" s="83"/>
      <c r="BK376" s="84"/>
      <c r="BL376" s="83"/>
      <c r="BM376" s="94"/>
      <c r="BN376" s="83"/>
      <c r="BO376" s="94"/>
      <c r="BP376" s="83"/>
      <c r="BQ376" s="84"/>
      <c r="BR376" s="83"/>
      <c r="BS376" s="94"/>
      <c r="BT376" s="83"/>
      <c r="BU376" s="94"/>
      <c r="BV376" s="83"/>
      <c r="BW376" s="84"/>
      <c r="BX376" s="83"/>
      <c r="BY376" s="94"/>
      <c r="BZ376" s="83"/>
      <c r="CA376" s="94"/>
      <c r="CB376" s="83"/>
      <c r="CC376" s="84"/>
      <c r="CD376" s="83"/>
      <c r="CE376" s="94"/>
      <c r="CF376" s="83"/>
      <c r="CG376" s="85"/>
    </row>
    <row r="377" spans="54:85" ht="14.25">
      <c r="BB377" s="83"/>
      <c r="BC377" s="91"/>
      <c r="BD377" s="83"/>
      <c r="BE377" s="21"/>
      <c r="BF377" s="83"/>
      <c r="BG377" s="91"/>
      <c r="BH377" s="83"/>
      <c r="BI377" s="94"/>
      <c r="BJ377" s="83"/>
      <c r="BK377" s="84"/>
      <c r="BL377" s="83"/>
      <c r="BM377" s="94"/>
      <c r="BN377" s="83"/>
      <c r="BO377" s="94"/>
      <c r="BP377" s="83"/>
      <c r="BQ377" s="84"/>
      <c r="BR377" s="83"/>
      <c r="BS377" s="94"/>
      <c r="BT377" s="83"/>
      <c r="BU377" s="94"/>
      <c r="BV377" s="83"/>
      <c r="BW377" s="84"/>
      <c r="BX377" s="83"/>
      <c r="BY377" s="94"/>
      <c r="BZ377" s="83"/>
      <c r="CA377" s="94"/>
      <c r="CB377" s="83"/>
      <c r="CC377" s="84"/>
      <c r="CD377" s="83"/>
      <c r="CE377" s="94"/>
      <c r="CF377" s="83"/>
      <c r="CG377" s="85"/>
    </row>
    <row r="378" spans="54:85" ht="14.25">
      <c r="BB378" s="83"/>
      <c r="BC378" s="91"/>
      <c r="BD378" s="83"/>
      <c r="BE378" s="21"/>
      <c r="BF378" s="83"/>
      <c r="BG378" s="91"/>
      <c r="BH378" s="83"/>
      <c r="BI378" s="94"/>
      <c r="BJ378" s="83"/>
      <c r="BK378" s="84"/>
      <c r="BL378" s="83"/>
      <c r="BM378" s="94"/>
      <c r="BN378" s="83"/>
      <c r="BO378" s="94"/>
      <c r="BP378" s="83"/>
      <c r="BQ378" s="84"/>
      <c r="BR378" s="83"/>
      <c r="BS378" s="94"/>
      <c r="BT378" s="83"/>
      <c r="BU378" s="94"/>
      <c r="BV378" s="83"/>
      <c r="BW378" s="84"/>
      <c r="BX378" s="83"/>
      <c r="BY378" s="94"/>
      <c r="BZ378" s="83"/>
      <c r="CA378" s="94"/>
      <c r="CB378" s="83"/>
      <c r="CC378" s="84"/>
      <c r="CD378" s="83"/>
      <c r="CE378" s="94"/>
      <c r="CF378" s="83"/>
      <c r="CG378" s="85"/>
    </row>
    <row r="379" spans="54:85" ht="14.25">
      <c r="BB379" s="83"/>
      <c r="BC379" s="91"/>
      <c r="BD379" s="83"/>
      <c r="BE379" s="21"/>
      <c r="BF379" s="83"/>
      <c r="BG379" s="91"/>
      <c r="BH379" s="83"/>
      <c r="BI379" s="94"/>
      <c r="BJ379" s="83"/>
      <c r="BK379" s="84"/>
      <c r="BL379" s="83"/>
      <c r="BM379" s="94"/>
      <c r="BN379" s="83"/>
      <c r="BO379" s="94"/>
      <c r="BP379" s="83"/>
      <c r="BQ379" s="84"/>
      <c r="BR379" s="83"/>
      <c r="BS379" s="94"/>
      <c r="BT379" s="83"/>
      <c r="BU379" s="94"/>
      <c r="BV379" s="83"/>
      <c r="BW379" s="84"/>
      <c r="BX379" s="83"/>
      <c r="BY379" s="94"/>
      <c r="BZ379" s="83"/>
      <c r="CA379" s="94"/>
      <c r="CB379" s="83"/>
      <c r="CC379" s="84"/>
      <c r="CD379" s="83"/>
      <c r="CE379" s="94"/>
      <c r="CF379" s="83"/>
      <c r="CG379" s="85"/>
    </row>
    <row r="380" spans="54:85" ht="14.25">
      <c r="BB380" s="83"/>
      <c r="BC380" s="91"/>
      <c r="BD380" s="83"/>
      <c r="BE380" s="21"/>
      <c r="BF380" s="83"/>
      <c r="BG380" s="91"/>
      <c r="BH380" s="83"/>
      <c r="BI380" s="94"/>
      <c r="BJ380" s="83"/>
      <c r="BK380" s="84"/>
      <c r="BL380" s="83"/>
      <c r="BM380" s="94"/>
      <c r="BN380" s="83"/>
      <c r="BO380" s="94"/>
      <c r="BP380" s="83"/>
      <c r="BQ380" s="84"/>
      <c r="BR380" s="83"/>
      <c r="BS380" s="94"/>
      <c r="BT380" s="83"/>
      <c r="BU380" s="94"/>
      <c r="BV380" s="83"/>
      <c r="BW380" s="84"/>
      <c r="BX380" s="83"/>
      <c r="BY380" s="94"/>
      <c r="BZ380" s="83"/>
      <c r="CA380" s="94"/>
      <c r="CB380" s="83"/>
      <c r="CC380" s="84"/>
      <c r="CD380" s="83"/>
      <c r="CE380" s="94"/>
      <c r="CF380" s="83"/>
      <c r="CG380" s="85"/>
    </row>
    <row r="381" spans="54:85" ht="14.25">
      <c r="BB381" s="83"/>
      <c r="BC381" s="91"/>
      <c r="BD381" s="83"/>
      <c r="BE381" s="21"/>
      <c r="BF381" s="83"/>
      <c r="BG381" s="91"/>
      <c r="BH381" s="83"/>
      <c r="BI381" s="94"/>
      <c r="BJ381" s="83"/>
      <c r="BK381" s="84"/>
      <c r="BL381" s="83"/>
      <c r="BM381" s="94"/>
      <c r="BN381" s="83"/>
      <c r="BO381" s="94"/>
      <c r="BP381" s="83"/>
      <c r="BQ381" s="84"/>
      <c r="BR381" s="83"/>
      <c r="BS381" s="94"/>
      <c r="BT381" s="83"/>
      <c r="BU381" s="94"/>
      <c r="BV381" s="83"/>
      <c r="BW381" s="84"/>
      <c r="BX381" s="83"/>
      <c r="BY381" s="94"/>
      <c r="BZ381" s="83"/>
      <c r="CA381" s="94"/>
      <c r="CB381" s="83"/>
      <c r="CC381" s="84"/>
      <c r="CD381" s="83"/>
      <c r="CE381" s="94"/>
      <c r="CF381" s="83"/>
      <c r="CG381" s="85"/>
    </row>
    <row r="382" spans="54:85" ht="14.25">
      <c r="BB382" s="83"/>
      <c r="BC382" s="91"/>
      <c r="BD382" s="83"/>
      <c r="BE382" s="21"/>
      <c r="BF382" s="83"/>
      <c r="BG382" s="91"/>
      <c r="BH382" s="83"/>
      <c r="BI382" s="94"/>
      <c r="BJ382" s="83"/>
      <c r="BK382" s="84"/>
      <c r="BL382" s="83"/>
      <c r="BM382" s="94"/>
      <c r="BN382" s="83"/>
      <c r="BO382" s="94"/>
      <c r="BP382" s="83"/>
      <c r="BQ382" s="84"/>
      <c r="BR382" s="83"/>
      <c r="BS382" s="94"/>
      <c r="BT382" s="83"/>
      <c r="BU382" s="94"/>
      <c r="BV382" s="83"/>
      <c r="BW382" s="84"/>
      <c r="BX382" s="83"/>
      <c r="BY382" s="94"/>
      <c r="BZ382" s="83"/>
      <c r="CA382" s="94"/>
      <c r="CB382" s="83"/>
      <c r="CC382" s="84"/>
      <c r="CD382" s="83"/>
      <c r="CE382" s="94"/>
      <c r="CF382" s="83"/>
      <c r="CG382" s="85"/>
    </row>
    <row r="383" spans="54:85" ht="14.25">
      <c r="BB383" s="83"/>
      <c r="BC383" s="91"/>
      <c r="BD383" s="83"/>
      <c r="BE383" s="21"/>
      <c r="BF383" s="83"/>
      <c r="BG383" s="91"/>
      <c r="BH383" s="83"/>
      <c r="BI383" s="94"/>
      <c r="BJ383" s="83"/>
      <c r="BK383" s="84"/>
      <c r="BL383" s="83"/>
      <c r="BM383" s="94"/>
      <c r="BN383" s="83"/>
      <c r="BO383" s="94"/>
      <c r="BP383" s="83"/>
      <c r="BQ383" s="84"/>
      <c r="BR383" s="83"/>
      <c r="BS383" s="94"/>
      <c r="BT383" s="83"/>
      <c r="BU383" s="94"/>
      <c r="BV383" s="83"/>
      <c r="BW383" s="84"/>
      <c r="BX383" s="83"/>
      <c r="BY383" s="94"/>
      <c r="BZ383" s="83"/>
      <c r="CA383" s="94"/>
      <c r="CB383" s="83"/>
      <c r="CC383" s="84"/>
      <c r="CD383" s="83"/>
      <c r="CE383" s="94"/>
      <c r="CF383" s="83"/>
      <c r="CG383" s="85"/>
    </row>
    <row r="384" spans="54:85" ht="14.25">
      <c r="BB384" s="83"/>
      <c r="BC384" s="91"/>
      <c r="BD384" s="83"/>
      <c r="BE384" s="21"/>
      <c r="BF384" s="83"/>
      <c r="BG384" s="91"/>
      <c r="BH384" s="83"/>
      <c r="BI384" s="94"/>
      <c r="BJ384" s="83"/>
      <c r="BK384" s="84"/>
      <c r="BL384" s="83"/>
      <c r="BM384" s="94"/>
      <c r="BN384" s="83"/>
      <c r="BO384" s="94"/>
      <c r="BP384" s="83"/>
      <c r="BQ384" s="84"/>
      <c r="BR384" s="83"/>
      <c r="BS384" s="94"/>
      <c r="BT384" s="83"/>
      <c r="BU384" s="94"/>
      <c r="BV384" s="83"/>
      <c r="BW384" s="84"/>
      <c r="BX384" s="83"/>
      <c r="BY384" s="94"/>
      <c r="BZ384" s="83"/>
      <c r="CA384" s="94"/>
      <c r="CB384" s="83"/>
      <c r="CC384" s="84"/>
      <c r="CD384" s="83"/>
      <c r="CE384" s="94"/>
      <c r="CF384" s="83"/>
      <c r="CG384" s="85"/>
    </row>
    <row r="385" spans="54:85" ht="14.25">
      <c r="BB385" s="83"/>
      <c r="BC385" s="91"/>
      <c r="BD385" s="83"/>
      <c r="BE385" s="21"/>
      <c r="BF385" s="83"/>
      <c r="BG385" s="91"/>
      <c r="BH385" s="83"/>
      <c r="BI385" s="94"/>
      <c r="BJ385" s="83"/>
      <c r="BK385" s="84"/>
      <c r="BL385" s="83"/>
      <c r="BM385" s="94"/>
      <c r="BN385" s="83"/>
      <c r="BO385" s="94"/>
      <c r="BP385" s="83"/>
      <c r="BQ385" s="84"/>
      <c r="BR385" s="83"/>
      <c r="BS385" s="94"/>
      <c r="BT385" s="83"/>
      <c r="BU385" s="94"/>
      <c r="BV385" s="83"/>
      <c r="BW385" s="84"/>
      <c r="BX385" s="83"/>
      <c r="BY385" s="94"/>
      <c r="BZ385" s="83"/>
      <c r="CA385" s="94"/>
      <c r="CB385" s="83"/>
      <c r="CC385" s="84"/>
      <c r="CD385" s="83"/>
      <c r="CE385" s="94"/>
      <c r="CF385" s="83"/>
      <c r="CG385" s="85"/>
    </row>
    <row r="386" spans="54:85" ht="14.25">
      <c r="BB386" s="83"/>
      <c r="BC386" s="91"/>
      <c r="BD386" s="83"/>
      <c r="BE386" s="21"/>
      <c r="BF386" s="83"/>
      <c r="BG386" s="91"/>
      <c r="BH386" s="83"/>
      <c r="BI386" s="94"/>
      <c r="BJ386" s="83"/>
      <c r="BK386" s="84"/>
      <c r="BL386" s="83"/>
      <c r="BM386" s="94"/>
      <c r="BN386" s="83"/>
      <c r="BO386" s="94"/>
      <c r="BP386" s="83"/>
      <c r="BQ386" s="84"/>
      <c r="BR386" s="83"/>
      <c r="BS386" s="94"/>
      <c r="BT386" s="83"/>
      <c r="BU386" s="94"/>
      <c r="BV386" s="83"/>
      <c r="BW386" s="84"/>
      <c r="BX386" s="83"/>
      <c r="BY386" s="94"/>
      <c r="BZ386" s="83"/>
      <c r="CA386" s="94"/>
      <c r="CB386" s="83"/>
      <c r="CC386" s="84"/>
      <c r="CD386" s="83"/>
      <c r="CE386" s="94"/>
      <c r="CF386" s="83"/>
      <c r="CG386" s="85"/>
    </row>
    <row r="387" spans="54:85" ht="14.25">
      <c r="BB387" s="83"/>
      <c r="BC387" s="91"/>
      <c r="BD387" s="83"/>
      <c r="BE387" s="21"/>
      <c r="BF387" s="83"/>
      <c r="BG387" s="91"/>
      <c r="BH387" s="83"/>
      <c r="BI387" s="94"/>
      <c r="BJ387" s="83"/>
      <c r="BK387" s="84"/>
      <c r="BL387" s="83"/>
      <c r="BM387" s="94"/>
      <c r="BN387" s="83"/>
      <c r="BO387" s="94"/>
      <c r="BP387" s="83"/>
      <c r="BQ387" s="84"/>
      <c r="BR387" s="83"/>
      <c r="BS387" s="94"/>
      <c r="BT387" s="83"/>
      <c r="BU387" s="94"/>
      <c r="BV387" s="83"/>
      <c r="BW387" s="84"/>
      <c r="BX387" s="83"/>
      <c r="BY387" s="94"/>
      <c r="BZ387" s="83"/>
      <c r="CA387" s="94"/>
      <c r="CB387" s="83"/>
      <c r="CC387" s="84"/>
      <c r="CD387" s="83"/>
      <c r="CE387" s="94"/>
      <c r="CF387" s="83"/>
      <c r="CG387" s="85"/>
    </row>
    <row r="388" spans="54:85" ht="14.25">
      <c r="BB388" s="83"/>
      <c r="BC388" s="91"/>
      <c r="BD388" s="83"/>
      <c r="BE388" s="21"/>
      <c r="BF388" s="83"/>
      <c r="BG388" s="91"/>
      <c r="BH388" s="83"/>
      <c r="BI388" s="94"/>
      <c r="BJ388" s="83"/>
      <c r="BK388" s="84"/>
      <c r="BL388" s="83"/>
      <c r="BM388" s="94"/>
      <c r="BN388" s="83"/>
      <c r="BO388" s="94"/>
      <c r="BP388" s="83"/>
      <c r="BQ388" s="84"/>
      <c r="BR388" s="83"/>
      <c r="BS388" s="94"/>
      <c r="BT388" s="83"/>
      <c r="BU388" s="94"/>
      <c r="BV388" s="83"/>
      <c r="BW388" s="84"/>
      <c r="BX388" s="83"/>
      <c r="BY388" s="94"/>
      <c r="BZ388" s="83"/>
      <c r="CA388" s="94"/>
      <c r="CB388" s="83"/>
      <c r="CC388" s="84"/>
      <c r="CD388" s="83"/>
      <c r="CE388" s="94"/>
      <c r="CF388" s="83"/>
      <c r="CG388" s="85"/>
    </row>
    <row r="389" spans="54:85" ht="14.25">
      <c r="BB389" s="83"/>
      <c r="BC389" s="91"/>
      <c r="BD389" s="83"/>
      <c r="BE389" s="21"/>
      <c r="BF389" s="83"/>
      <c r="BG389" s="91"/>
      <c r="BH389" s="83"/>
      <c r="BI389" s="94"/>
      <c r="BJ389" s="83"/>
      <c r="BK389" s="84"/>
      <c r="BL389" s="83"/>
      <c r="BM389" s="94"/>
      <c r="BN389" s="83"/>
      <c r="BO389" s="94"/>
      <c r="BP389" s="83"/>
      <c r="BQ389" s="84"/>
      <c r="BR389" s="83"/>
      <c r="BS389" s="94"/>
      <c r="BT389" s="83"/>
      <c r="BU389" s="94"/>
      <c r="BV389" s="83"/>
      <c r="BW389" s="84"/>
      <c r="BX389" s="83"/>
      <c r="BY389" s="94"/>
      <c r="BZ389" s="83"/>
      <c r="CA389" s="94"/>
      <c r="CB389" s="83"/>
      <c r="CC389" s="84"/>
      <c r="CD389" s="83"/>
      <c r="CE389" s="94"/>
      <c r="CF389" s="83"/>
      <c r="CG389" s="85"/>
    </row>
    <row r="390" spans="54:85" ht="14.25">
      <c r="BB390" s="83"/>
      <c r="BC390" s="91"/>
      <c r="BD390" s="83"/>
      <c r="BE390" s="21"/>
      <c r="BF390" s="83"/>
      <c r="BG390" s="91"/>
      <c r="BH390" s="83"/>
      <c r="BI390" s="94"/>
      <c r="BJ390" s="83"/>
      <c r="BK390" s="84"/>
      <c r="BL390" s="83"/>
      <c r="BM390" s="94"/>
      <c r="BN390" s="83"/>
      <c r="BO390" s="94"/>
      <c r="BP390" s="83"/>
      <c r="BQ390" s="84"/>
      <c r="BR390" s="83"/>
      <c r="BS390" s="94"/>
      <c r="BT390" s="83"/>
      <c r="BU390" s="94"/>
      <c r="BV390" s="83"/>
      <c r="BW390" s="84"/>
      <c r="BX390" s="83"/>
      <c r="BY390" s="94"/>
      <c r="BZ390" s="83"/>
      <c r="CA390" s="94"/>
      <c r="CB390" s="83"/>
      <c r="CC390" s="84"/>
      <c r="CD390" s="83"/>
      <c r="CE390" s="94"/>
      <c r="CF390" s="83"/>
      <c r="CG390" s="85"/>
    </row>
    <row r="391" spans="54:85" ht="14.25">
      <c r="BB391" s="83"/>
      <c r="BC391" s="91"/>
      <c r="BD391" s="83"/>
      <c r="BE391" s="21"/>
      <c r="BF391" s="83"/>
      <c r="BG391" s="91"/>
      <c r="BH391" s="83"/>
      <c r="BI391" s="94"/>
      <c r="BJ391" s="83"/>
      <c r="BK391" s="84"/>
      <c r="BL391" s="83"/>
      <c r="BM391" s="94"/>
      <c r="BN391" s="83"/>
      <c r="BO391" s="94"/>
      <c r="BP391" s="83"/>
      <c r="BQ391" s="84"/>
      <c r="BR391" s="83"/>
      <c r="BS391" s="94"/>
      <c r="BT391" s="83"/>
      <c r="BU391" s="94"/>
      <c r="BV391" s="83"/>
      <c r="BW391" s="84"/>
      <c r="BX391" s="83"/>
      <c r="BY391" s="94"/>
      <c r="BZ391" s="83"/>
      <c r="CA391" s="94"/>
      <c r="CB391" s="83"/>
      <c r="CC391" s="84"/>
      <c r="CD391" s="83"/>
      <c r="CE391" s="94"/>
      <c r="CF391" s="83"/>
      <c r="CG391" s="85"/>
    </row>
    <row r="392" spans="54:85" ht="14.25">
      <c r="BB392" s="83"/>
      <c r="BC392" s="91"/>
      <c r="BD392" s="83"/>
      <c r="BE392" s="21"/>
      <c r="BF392" s="83"/>
      <c r="BG392" s="91"/>
      <c r="BH392" s="83"/>
      <c r="BI392" s="94"/>
      <c r="BJ392" s="83"/>
      <c r="BK392" s="84"/>
      <c r="BL392" s="83"/>
      <c r="BM392" s="94"/>
      <c r="BN392" s="83"/>
      <c r="BO392" s="94"/>
      <c r="BP392" s="83"/>
      <c r="BQ392" s="84"/>
      <c r="BR392" s="83"/>
      <c r="BS392" s="94"/>
      <c r="BT392" s="83"/>
      <c r="BU392" s="94"/>
      <c r="BV392" s="83"/>
      <c r="BW392" s="84"/>
      <c r="BX392" s="83"/>
      <c r="BY392" s="94"/>
      <c r="BZ392" s="83"/>
      <c r="CA392" s="94"/>
      <c r="CB392" s="83"/>
      <c r="CC392" s="84"/>
      <c r="CD392" s="83"/>
      <c r="CE392" s="94"/>
      <c r="CF392" s="83"/>
      <c r="CG392" s="85"/>
    </row>
    <row r="393" spans="54:85" ht="14.25">
      <c r="BB393" s="83"/>
      <c r="BC393" s="91"/>
      <c r="BD393" s="83"/>
      <c r="BE393" s="21"/>
      <c r="BF393" s="83"/>
      <c r="BG393" s="91"/>
      <c r="BH393" s="83"/>
      <c r="BI393" s="94"/>
      <c r="BJ393" s="83"/>
      <c r="BK393" s="84"/>
      <c r="BL393" s="83"/>
      <c r="BM393" s="94"/>
      <c r="BN393" s="83"/>
      <c r="BO393" s="94"/>
      <c r="BP393" s="83"/>
      <c r="BQ393" s="84"/>
      <c r="BR393" s="83"/>
      <c r="BS393" s="94"/>
      <c r="BT393" s="83"/>
      <c r="BU393" s="94"/>
      <c r="BV393" s="83"/>
      <c r="BW393" s="84"/>
      <c r="BX393" s="83"/>
      <c r="BY393" s="94"/>
      <c r="BZ393" s="83"/>
      <c r="CA393" s="94"/>
      <c r="CB393" s="83"/>
      <c r="CC393" s="84"/>
      <c r="CD393" s="83"/>
      <c r="CE393" s="94"/>
      <c r="CF393" s="83"/>
      <c r="CG393" s="85"/>
    </row>
    <row r="394" spans="54:85" ht="14.25">
      <c r="BB394" s="83"/>
      <c r="BC394" s="91"/>
      <c r="BD394" s="83"/>
      <c r="BE394" s="21"/>
      <c r="BF394" s="83"/>
      <c r="BG394" s="91"/>
      <c r="BH394" s="83"/>
      <c r="BI394" s="94"/>
      <c r="BJ394" s="83"/>
      <c r="BK394" s="84"/>
      <c r="BL394" s="83"/>
      <c r="BM394" s="94"/>
      <c r="BN394" s="83"/>
      <c r="BO394" s="94"/>
      <c r="BP394" s="83"/>
      <c r="BQ394" s="84"/>
      <c r="BR394" s="83"/>
      <c r="BS394" s="94"/>
      <c r="BT394" s="83"/>
      <c r="BU394" s="94"/>
      <c r="BV394" s="83"/>
      <c r="BW394" s="84"/>
      <c r="BX394" s="83"/>
      <c r="BY394" s="94"/>
      <c r="BZ394" s="83"/>
      <c r="CA394" s="94"/>
      <c r="CB394" s="83"/>
      <c r="CC394" s="84"/>
      <c r="CD394" s="83"/>
      <c r="CE394" s="94"/>
      <c r="CF394" s="83"/>
      <c r="CG394" s="85"/>
    </row>
    <row r="395" spans="54:85" ht="14.25">
      <c r="BB395" s="83"/>
      <c r="BC395" s="91"/>
      <c r="BD395" s="83"/>
      <c r="BE395" s="21"/>
      <c r="BF395" s="83"/>
      <c r="BG395" s="91"/>
      <c r="BH395" s="83"/>
      <c r="BI395" s="94"/>
      <c r="BJ395" s="83"/>
      <c r="BK395" s="84"/>
      <c r="BL395" s="83"/>
      <c r="BM395" s="94"/>
      <c r="BN395" s="83"/>
      <c r="BO395" s="94"/>
      <c r="BP395" s="83"/>
      <c r="BQ395" s="84"/>
      <c r="BR395" s="83"/>
      <c r="BS395" s="94"/>
      <c r="BT395" s="83"/>
      <c r="BU395" s="94"/>
      <c r="BV395" s="83"/>
      <c r="BW395" s="84"/>
      <c r="BX395" s="83"/>
      <c r="BY395" s="94"/>
      <c r="BZ395" s="83"/>
      <c r="CA395" s="94"/>
      <c r="CB395" s="83"/>
      <c r="CC395" s="84"/>
      <c r="CD395" s="83"/>
      <c r="CE395" s="94"/>
      <c r="CF395" s="83"/>
      <c r="CG395" s="85"/>
    </row>
    <row r="396" spans="54:85" ht="14.25">
      <c r="BB396" s="83"/>
      <c r="BC396" s="91"/>
      <c r="BD396" s="83"/>
      <c r="BE396" s="21"/>
      <c r="BF396" s="83"/>
      <c r="BG396" s="91"/>
      <c r="BH396" s="83"/>
      <c r="BI396" s="94"/>
      <c r="BJ396" s="83"/>
      <c r="BK396" s="84"/>
      <c r="BL396" s="83"/>
      <c r="BM396" s="94"/>
      <c r="BN396" s="83"/>
      <c r="BO396" s="94"/>
      <c r="BP396" s="83"/>
      <c r="BQ396" s="84"/>
      <c r="BR396" s="83"/>
      <c r="BS396" s="94"/>
      <c r="BT396" s="83"/>
      <c r="BU396" s="94"/>
      <c r="BV396" s="83"/>
      <c r="BW396" s="84"/>
      <c r="BX396" s="83"/>
      <c r="BY396" s="94"/>
      <c r="BZ396" s="83"/>
      <c r="CA396" s="94"/>
      <c r="CB396" s="83"/>
      <c r="CC396" s="84"/>
      <c r="CD396" s="83"/>
      <c r="CE396" s="94"/>
      <c r="CF396" s="83"/>
      <c r="CG396" s="85"/>
    </row>
    <row r="397" spans="54:85" ht="14.25">
      <c r="BB397" s="83"/>
      <c r="BC397" s="91"/>
      <c r="BD397" s="83"/>
      <c r="BE397" s="21"/>
      <c r="BF397" s="83"/>
      <c r="BG397" s="91"/>
      <c r="BH397" s="83"/>
      <c r="BI397" s="94"/>
      <c r="BJ397" s="83"/>
      <c r="BK397" s="84"/>
      <c r="BL397" s="83"/>
      <c r="BM397" s="94"/>
      <c r="BN397" s="83"/>
      <c r="BO397" s="94"/>
      <c r="BP397" s="83"/>
      <c r="BQ397" s="84"/>
      <c r="BR397" s="83"/>
      <c r="BS397" s="94"/>
      <c r="BT397" s="83"/>
      <c r="BU397" s="94"/>
      <c r="BV397" s="83"/>
      <c r="BW397" s="84"/>
      <c r="BX397" s="83"/>
      <c r="BY397" s="94"/>
      <c r="BZ397" s="83"/>
      <c r="CA397" s="94"/>
      <c r="CB397" s="83"/>
      <c r="CC397" s="84"/>
      <c r="CD397" s="83"/>
      <c r="CE397" s="94"/>
      <c r="CF397" s="83"/>
      <c r="CG397" s="85"/>
    </row>
    <row r="398" spans="54:85" ht="14.25">
      <c r="BB398" s="83"/>
      <c r="BC398" s="91"/>
      <c r="BD398" s="83"/>
      <c r="BE398" s="21"/>
      <c r="BF398" s="83"/>
      <c r="BG398" s="91"/>
      <c r="BH398" s="83"/>
      <c r="BI398" s="94"/>
      <c r="BJ398" s="83"/>
      <c r="BK398" s="84"/>
      <c r="BL398" s="83"/>
      <c r="BM398" s="94"/>
      <c r="BN398" s="83"/>
      <c r="BO398" s="94"/>
      <c r="BP398" s="83"/>
      <c r="BQ398" s="84"/>
      <c r="BR398" s="83"/>
      <c r="BS398" s="94"/>
      <c r="BT398" s="83"/>
      <c r="BU398" s="94"/>
      <c r="BV398" s="83"/>
      <c r="BW398" s="84"/>
      <c r="BX398" s="83"/>
      <c r="BY398" s="94"/>
      <c r="BZ398" s="83"/>
      <c r="CA398" s="94"/>
      <c r="CB398" s="83"/>
      <c r="CC398" s="84"/>
      <c r="CD398" s="83"/>
      <c r="CE398" s="94"/>
      <c r="CF398" s="83"/>
      <c r="CG398" s="85"/>
    </row>
    <row r="399" spans="54:85" ht="14.25">
      <c r="BB399" s="83"/>
      <c r="BC399" s="91"/>
      <c r="BD399" s="83"/>
      <c r="BE399" s="21"/>
      <c r="BF399" s="83"/>
      <c r="BG399" s="91"/>
      <c r="BH399" s="83"/>
      <c r="BI399" s="94"/>
      <c r="BJ399" s="83"/>
      <c r="BK399" s="84"/>
      <c r="BL399" s="83"/>
      <c r="BM399" s="94"/>
      <c r="BN399" s="83"/>
      <c r="BO399" s="94"/>
      <c r="BP399" s="83"/>
      <c r="BQ399" s="84"/>
      <c r="BR399" s="83"/>
      <c r="BS399" s="94"/>
      <c r="BT399" s="83"/>
      <c r="BU399" s="94"/>
      <c r="BV399" s="83"/>
      <c r="BW399" s="84"/>
      <c r="BX399" s="83"/>
      <c r="BY399" s="94"/>
      <c r="BZ399" s="83"/>
      <c r="CA399" s="94"/>
      <c r="CB399" s="83"/>
      <c r="CC399" s="84"/>
      <c r="CD399" s="83"/>
      <c r="CE399" s="94"/>
      <c r="CF399" s="83"/>
      <c r="CG399" s="85"/>
    </row>
    <row r="400" spans="54:85" ht="14.25">
      <c r="BB400" s="83"/>
      <c r="BC400" s="91"/>
      <c r="BD400" s="83"/>
      <c r="BE400" s="21"/>
      <c r="BF400" s="83"/>
      <c r="BG400" s="91"/>
      <c r="BH400" s="83"/>
      <c r="BI400" s="94"/>
      <c r="BJ400" s="83"/>
      <c r="BK400" s="84"/>
      <c r="BL400" s="83"/>
      <c r="BM400" s="94"/>
      <c r="BN400" s="83"/>
      <c r="BO400" s="94"/>
      <c r="BP400" s="83"/>
      <c r="BQ400" s="84"/>
      <c r="BR400" s="83"/>
      <c r="BS400" s="94"/>
      <c r="BT400" s="83"/>
      <c r="BU400" s="94"/>
      <c r="BV400" s="83"/>
      <c r="BW400" s="84"/>
      <c r="BX400" s="83"/>
      <c r="BY400" s="94"/>
      <c r="BZ400" s="83"/>
      <c r="CA400" s="94"/>
      <c r="CB400" s="83"/>
      <c r="CC400" s="84"/>
      <c r="CD400" s="83"/>
      <c r="CE400" s="94"/>
      <c r="CF400" s="83"/>
      <c r="CG400" s="85"/>
    </row>
    <row r="401" spans="54:85" ht="14.25">
      <c r="BB401" s="83"/>
      <c r="BC401" s="91"/>
      <c r="BD401" s="83"/>
      <c r="BE401" s="21"/>
      <c r="BF401" s="83"/>
      <c r="BG401" s="91"/>
      <c r="BH401" s="83"/>
      <c r="BI401" s="94"/>
      <c r="BJ401" s="83"/>
      <c r="BK401" s="84"/>
      <c r="BL401" s="83"/>
      <c r="BM401" s="94"/>
      <c r="BN401" s="83"/>
      <c r="BO401" s="94"/>
      <c r="BP401" s="83"/>
      <c r="BQ401" s="84"/>
      <c r="BR401" s="83"/>
      <c r="BS401" s="94"/>
      <c r="BT401" s="83"/>
      <c r="BU401" s="94"/>
      <c r="BV401" s="83"/>
      <c r="BW401" s="84"/>
      <c r="BX401" s="83"/>
      <c r="BY401" s="94"/>
      <c r="BZ401" s="83"/>
      <c r="CA401" s="94"/>
      <c r="CB401" s="83"/>
      <c r="CC401" s="84"/>
      <c r="CD401" s="83"/>
      <c r="CE401" s="94"/>
      <c r="CF401" s="83"/>
      <c r="CG401" s="85"/>
    </row>
    <row r="402" spans="54:85" ht="14.25">
      <c r="BB402" s="83"/>
      <c r="BC402" s="91"/>
      <c r="BD402" s="83"/>
      <c r="BE402" s="21"/>
      <c r="BF402" s="83"/>
      <c r="BG402" s="91"/>
      <c r="BH402" s="83"/>
      <c r="BI402" s="94"/>
      <c r="BJ402" s="83"/>
      <c r="BK402" s="84"/>
      <c r="BL402" s="83"/>
      <c r="BM402" s="94"/>
      <c r="BN402" s="83"/>
      <c r="BO402" s="94"/>
      <c r="BP402" s="83"/>
      <c r="BQ402" s="84"/>
      <c r="BR402" s="83"/>
      <c r="BS402" s="94"/>
      <c r="BT402" s="83"/>
      <c r="BU402" s="94"/>
      <c r="BV402" s="83"/>
      <c r="BW402" s="84"/>
      <c r="BX402" s="83"/>
      <c r="BY402" s="94"/>
      <c r="BZ402" s="83"/>
      <c r="CA402" s="94"/>
      <c r="CB402" s="83"/>
      <c r="CC402" s="84"/>
      <c r="CD402" s="83"/>
      <c r="CE402" s="94"/>
      <c r="CF402" s="83"/>
      <c r="CG402" s="85"/>
    </row>
    <row r="403" spans="54:85" ht="14.25">
      <c r="BB403" s="83"/>
      <c r="BC403" s="91"/>
      <c r="BD403" s="83"/>
      <c r="BE403" s="21"/>
      <c r="BF403" s="83"/>
      <c r="BG403" s="91"/>
      <c r="BH403" s="83"/>
      <c r="BI403" s="94"/>
      <c r="BJ403" s="83"/>
      <c r="BK403" s="84"/>
      <c r="BL403" s="83"/>
      <c r="BM403" s="94"/>
      <c r="BN403" s="83"/>
      <c r="BO403" s="94"/>
      <c r="BP403" s="83"/>
      <c r="BQ403" s="84"/>
      <c r="BR403" s="83"/>
      <c r="BS403" s="94"/>
      <c r="BT403" s="83"/>
      <c r="BU403" s="94"/>
      <c r="BV403" s="83"/>
      <c r="BW403" s="84"/>
      <c r="BX403" s="83"/>
      <c r="BY403" s="94"/>
      <c r="BZ403" s="83"/>
      <c r="CA403" s="94"/>
      <c r="CB403" s="83"/>
      <c r="CC403" s="84"/>
      <c r="CD403" s="83"/>
      <c r="CE403" s="94"/>
      <c r="CF403" s="83"/>
      <c r="CG403" s="85"/>
    </row>
    <row r="404" spans="54:85" ht="14.25">
      <c r="BB404" s="83"/>
      <c r="BC404" s="91"/>
      <c r="BD404" s="83"/>
      <c r="BE404" s="21"/>
      <c r="BF404" s="83"/>
      <c r="BG404" s="91"/>
      <c r="BH404" s="83"/>
      <c r="BI404" s="94"/>
      <c r="BJ404" s="83"/>
      <c r="BK404" s="84"/>
      <c r="BL404" s="83"/>
      <c r="BM404" s="94"/>
      <c r="BN404" s="83"/>
      <c r="BO404" s="94"/>
      <c r="BP404" s="83"/>
      <c r="BQ404" s="84"/>
      <c r="BR404" s="83"/>
      <c r="BS404" s="94"/>
      <c r="BT404" s="83"/>
      <c r="BU404" s="94"/>
      <c r="BV404" s="83"/>
      <c r="BW404" s="84"/>
      <c r="BX404" s="83"/>
      <c r="BY404" s="94"/>
      <c r="BZ404" s="83"/>
      <c r="CA404" s="94"/>
      <c r="CB404" s="83"/>
      <c r="CC404" s="84"/>
      <c r="CD404" s="83"/>
      <c r="CE404" s="94"/>
      <c r="CF404" s="83"/>
      <c r="CG404" s="85"/>
    </row>
    <row r="405" spans="54:85" ht="14.25">
      <c r="BB405" s="83"/>
      <c r="BC405" s="91"/>
      <c r="BD405" s="83"/>
      <c r="BE405" s="21"/>
      <c r="BF405" s="83"/>
      <c r="BG405" s="91"/>
      <c r="BH405" s="83"/>
      <c r="BI405" s="94"/>
      <c r="BJ405" s="83"/>
      <c r="BK405" s="84"/>
      <c r="BL405" s="83"/>
      <c r="BM405" s="94"/>
      <c r="BN405" s="83"/>
      <c r="BO405" s="94"/>
      <c r="BP405" s="83"/>
      <c r="BQ405" s="84"/>
      <c r="BR405" s="83"/>
      <c r="BS405" s="94"/>
      <c r="BT405" s="83"/>
      <c r="BU405" s="94"/>
      <c r="BV405" s="83"/>
      <c r="BW405" s="84"/>
      <c r="BX405" s="83"/>
      <c r="BY405" s="94"/>
      <c r="BZ405" s="83"/>
      <c r="CA405" s="94"/>
      <c r="CB405" s="83"/>
      <c r="CC405" s="84"/>
      <c r="CD405" s="83"/>
      <c r="CE405" s="94"/>
      <c r="CF405" s="83"/>
      <c r="CG405" s="85"/>
    </row>
    <row r="406" spans="54:85" ht="14.25">
      <c r="BB406" s="83"/>
      <c r="BC406" s="91"/>
      <c r="BD406" s="83"/>
      <c r="BE406" s="21"/>
      <c r="BF406" s="83"/>
      <c r="BG406" s="91"/>
      <c r="BH406" s="83"/>
      <c r="BI406" s="94"/>
      <c r="BJ406" s="83"/>
      <c r="BK406" s="84"/>
      <c r="BL406" s="83"/>
      <c r="BM406" s="94"/>
      <c r="BN406" s="83"/>
      <c r="BO406" s="94"/>
      <c r="BP406" s="83"/>
      <c r="BQ406" s="84"/>
      <c r="BR406" s="83"/>
      <c r="BS406" s="94"/>
      <c r="BT406" s="83"/>
      <c r="BU406" s="94"/>
      <c r="BV406" s="83"/>
      <c r="BW406" s="84"/>
      <c r="BX406" s="83"/>
      <c r="BY406" s="94"/>
      <c r="BZ406" s="83"/>
      <c r="CA406" s="94"/>
      <c r="CB406" s="83"/>
      <c r="CC406" s="84"/>
      <c r="CD406" s="83"/>
      <c r="CE406" s="94"/>
      <c r="CF406" s="83"/>
      <c r="CG406" s="85"/>
    </row>
    <row r="407" spans="54:85" ht="14.25">
      <c r="BB407" s="83"/>
      <c r="BC407" s="91"/>
      <c r="BD407" s="83"/>
      <c r="BE407" s="21"/>
      <c r="BF407" s="83"/>
      <c r="BG407" s="91"/>
      <c r="BH407" s="83"/>
      <c r="BI407" s="94"/>
      <c r="BJ407" s="83"/>
      <c r="BK407" s="84"/>
      <c r="BL407" s="83"/>
      <c r="BM407" s="94"/>
      <c r="BN407" s="83"/>
      <c r="BO407" s="94"/>
      <c r="BP407" s="83"/>
      <c r="BQ407" s="84"/>
      <c r="BR407" s="83"/>
      <c r="BS407" s="94"/>
      <c r="BT407" s="83"/>
      <c r="BU407" s="94"/>
      <c r="BV407" s="83"/>
      <c r="BW407" s="84"/>
      <c r="BX407" s="83"/>
      <c r="BY407" s="94"/>
      <c r="BZ407" s="83"/>
      <c r="CA407" s="94"/>
      <c r="CB407" s="83"/>
      <c r="CC407" s="84"/>
      <c r="CD407" s="83"/>
      <c r="CE407" s="94"/>
      <c r="CF407" s="83"/>
      <c r="CG407" s="85"/>
    </row>
    <row r="408" spans="54:85" ht="14.25">
      <c r="BB408" s="83"/>
      <c r="BC408" s="91"/>
      <c r="BD408" s="83"/>
      <c r="BE408" s="21"/>
      <c r="BF408" s="83"/>
      <c r="BG408" s="91"/>
      <c r="BH408" s="83"/>
      <c r="BI408" s="94"/>
      <c r="BJ408" s="83"/>
      <c r="BK408" s="84"/>
      <c r="BL408" s="83"/>
      <c r="BM408" s="94"/>
      <c r="BN408" s="83"/>
      <c r="BO408" s="94"/>
      <c r="BP408" s="83"/>
      <c r="BQ408" s="84"/>
      <c r="BR408" s="83"/>
      <c r="BS408" s="94"/>
      <c r="BT408" s="83"/>
      <c r="BU408" s="94"/>
      <c r="BV408" s="83"/>
      <c r="BW408" s="84"/>
      <c r="BX408" s="83"/>
      <c r="BY408" s="94"/>
      <c r="BZ408" s="83"/>
      <c r="CA408" s="94"/>
      <c r="CB408" s="83"/>
      <c r="CC408" s="84"/>
      <c r="CD408" s="83"/>
      <c r="CE408" s="94"/>
      <c r="CF408" s="83"/>
      <c r="CG408" s="85"/>
    </row>
    <row r="409" spans="54:85" ht="14.25">
      <c r="BB409" s="83"/>
      <c r="BC409" s="91"/>
      <c r="BD409" s="83"/>
      <c r="BE409" s="21"/>
      <c r="BF409" s="83"/>
      <c r="BG409" s="91"/>
      <c r="BH409" s="83"/>
      <c r="BI409" s="94"/>
      <c r="BJ409" s="83"/>
      <c r="BK409" s="84"/>
      <c r="BL409" s="83"/>
      <c r="BM409" s="94"/>
      <c r="BN409" s="83"/>
      <c r="BO409" s="94"/>
      <c r="BP409" s="83"/>
      <c r="BQ409" s="84"/>
      <c r="BR409" s="83"/>
      <c r="BS409" s="94"/>
      <c r="BT409" s="83"/>
      <c r="BU409" s="94"/>
      <c r="BV409" s="83"/>
      <c r="BW409" s="84"/>
      <c r="BX409" s="83"/>
      <c r="BY409" s="94"/>
      <c r="BZ409" s="83"/>
      <c r="CA409" s="94"/>
      <c r="CB409" s="83"/>
      <c r="CC409" s="84"/>
      <c r="CD409" s="83"/>
      <c r="CE409" s="94"/>
      <c r="CF409" s="83"/>
      <c r="CG409" s="85"/>
    </row>
    <row r="410" spans="54:85" ht="14.25">
      <c r="BB410" s="83"/>
      <c r="BC410" s="91"/>
      <c r="BD410" s="83"/>
      <c r="BE410" s="21"/>
      <c r="BF410" s="83"/>
      <c r="BG410" s="91"/>
      <c r="BH410" s="83"/>
      <c r="BI410" s="94"/>
      <c r="BJ410" s="83"/>
      <c r="BK410" s="84"/>
      <c r="BL410" s="83"/>
      <c r="BM410" s="94"/>
      <c r="BN410" s="83"/>
      <c r="BO410" s="94"/>
      <c r="BP410" s="83"/>
      <c r="BQ410" s="84"/>
      <c r="BR410" s="83"/>
      <c r="BS410" s="94"/>
      <c r="BT410" s="83"/>
      <c r="BU410" s="94"/>
      <c r="BV410" s="83"/>
      <c r="BW410" s="84"/>
      <c r="BX410" s="83"/>
      <c r="BY410" s="94"/>
      <c r="BZ410" s="83"/>
      <c r="CA410" s="94"/>
      <c r="CB410" s="83"/>
      <c r="CC410" s="84"/>
      <c r="CD410" s="83"/>
      <c r="CE410" s="94"/>
      <c r="CF410" s="83"/>
      <c r="CG410" s="85"/>
    </row>
    <row r="411" spans="54:85" ht="14.25">
      <c r="BB411" s="83"/>
      <c r="BC411" s="91"/>
      <c r="BD411" s="83"/>
      <c r="BE411" s="21"/>
      <c r="BF411" s="83"/>
      <c r="BG411" s="91"/>
      <c r="BH411" s="83"/>
      <c r="BI411" s="94"/>
      <c r="BJ411" s="83"/>
      <c r="BK411" s="84"/>
      <c r="BL411" s="83"/>
      <c r="BM411" s="94"/>
      <c r="BN411" s="83"/>
      <c r="BO411" s="94"/>
      <c r="BP411" s="83"/>
      <c r="BQ411" s="84"/>
      <c r="BR411" s="83"/>
      <c r="BS411" s="94"/>
      <c r="BT411" s="83"/>
      <c r="BU411" s="94"/>
      <c r="BV411" s="83"/>
      <c r="BW411" s="84"/>
      <c r="BX411" s="83"/>
      <c r="BY411" s="94"/>
      <c r="BZ411" s="83"/>
      <c r="CA411" s="94"/>
      <c r="CB411" s="83"/>
      <c r="CC411" s="84"/>
      <c r="CD411" s="83"/>
      <c r="CE411" s="94"/>
      <c r="CF411" s="83"/>
      <c r="CG411" s="85"/>
    </row>
    <row r="412" spans="54:85" ht="14.25">
      <c r="BB412" s="83"/>
      <c r="BC412" s="91"/>
      <c r="BD412" s="83"/>
      <c r="BE412" s="21"/>
      <c r="BF412" s="83"/>
      <c r="BG412" s="91"/>
      <c r="BH412" s="83"/>
      <c r="BI412" s="94"/>
      <c r="BJ412" s="83"/>
      <c r="BK412" s="84"/>
      <c r="BL412" s="83"/>
      <c r="BM412" s="94"/>
      <c r="BN412" s="83"/>
      <c r="BO412" s="94"/>
      <c r="BP412" s="83"/>
      <c r="BQ412" s="84"/>
      <c r="BR412" s="83"/>
      <c r="BS412" s="94"/>
      <c r="BT412" s="83"/>
      <c r="BU412" s="94"/>
      <c r="BV412" s="83"/>
      <c r="BW412" s="84"/>
      <c r="BX412" s="83"/>
      <c r="BY412" s="94"/>
      <c r="BZ412" s="83"/>
      <c r="CA412" s="94"/>
      <c r="CB412" s="83"/>
      <c r="CC412" s="84"/>
      <c r="CD412" s="83"/>
      <c r="CE412" s="94"/>
      <c r="CF412" s="83"/>
      <c r="CG412" s="85"/>
    </row>
    <row r="413" spans="54:85" ht="14.25">
      <c r="BB413" s="83"/>
      <c r="BC413" s="91"/>
      <c r="BD413" s="83"/>
      <c r="BE413" s="21"/>
      <c r="BF413" s="83"/>
      <c r="BG413" s="91"/>
      <c r="BH413" s="83"/>
      <c r="BI413" s="94"/>
      <c r="BJ413" s="83"/>
      <c r="BK413" s="84"/>
      <c r="BL413" s="83"/>
      <c r="BM413" s="94"/>
      <c r="BN413" s="83"/>
      <c r="BO413" s="94"/>
      <c r="BP413" s="83"/>
      <c r="BQ413" s="84"/>
      <c r="BR413" s="83"/>
      <c r="BS413" s="94"/>
      <c r="BT413" s="83"/>
      <c r="BU413" s="94"/>
      <c r="BV413" s="83"/>
      <c r="BW413" s="84"/>
      <c r="BX413" s="83"/>
      <c r="BY413" s="94"/>
      <c r="BZ413" s="83"/>
      <c r="CA413" s="94"/>
      <c r="CB413" s="83"/>
      <c r="CC413" s="84"/>
      <c r="CD413" s="83"/>
      <c r="CE413" s="94"/>
      <c r="CF413" s="83"/>
      <c r="CG413" s="85" t="s">
        <v>43</v>
      </c>
    </row>
    <row r="414" spans="54:85" ht="14.25">
      <c r="BB414" s="83"/>
      <c r="BC414" s="91"/>
      <c r="BD414" s="83"/>
      <c r="BE414" s="21"/>
      <c r="BF414" s="83"/>
      <c r="BG414" s="91"/>
      <c r="BH414" s="83"/>
      <c r="BI414" s="94"/>
      <c r="BJ414" s="83"/>
      <c r="BK414" s="84"/>
      <c r="BL414" s="83"/>
      <c r="BM414" s="94"/>
      <c r="BN414" s="83"/>
      <c r="BO414" s="94"/>
      <c r="BP414" s="83"/>
      <c r="BQ414" s="84"/>
      <c r="BR414" s="83"/>
      <c r="BS414" s="94"/>
      <c r="BT414" s="83"/>
      <c r="BU414" s="94"/>
      <c r="BV414" s="83"/>
      <c r="BW414" s="84"/>
      <c r="BX414" s="83"/>
      <c r="BY414" s="94"/>
      <c r="BZ414" s="83"/>
      <c r="CA414" s="94"/>
      <c r="CB414" s="83"/>
      <c r="CC414" s="84"/>
      <c r="CD414" s="83"/>
      <c r="CE414" s="94"/>
      <c r="CF414" s="83"/>
      <c r="CG414" s="85"/>
    </row>
    <row r="415" spans="54:85" ht="14.25">
      <c r="BB415" s="83"/>
      <c r="BC415" s="91"/>
      <c r="BD415" s="83"/>
      <c r="BE415" s="21"/>
      <c r="BF415" s="83"/>
      <c r="BG415" s="91"/>
      <c r="BH415" s="83"/>
      <c r="BI415" s="94"/>
      <c r="BJ415" s="83"/>
      <c r="BK415" s="84"/>
      <c r="BL415" s="83"/>
      <c r="BM415" s="94"/>
      <c r="BN415" s="83"/>
      <c r="BO415" s="94"/>
      <c r="BP415" s="83"/>
      <c r="BQ415" s="84"/>
      <c r="BR415" s="83"/>
      <c r="BS415" s="94"/>
      <c r="BT415" s="83"/>
      <c r="BU415" s="94"/>
      <c r="BV415" s="83"/>
      <c r="BW415" s="84"/>
      <c r="BX415" s="83"/>
      <c r="BY415" s="94"/>
      <c r="BZ415" s="83"/>
      <c r="CA415" s="94"/>
      <c r="CB415" s="83"/>
      <c r="CC415" s="84"/>
      <c r="CD415" s="83"/>
      <c r="CE415" s="94"/>
      <c r="CF415" s="83"/>
      <c r="CG415" s="85"/>
    </row>
    <row r="416" spans="54:85" ht="14.25">
      <c r="BB416" s="83"/>
      <c r="BC416" s="91"/>
      <c r="BD416" s="83"/>
      <c r="BE416" s="21"/>
      <c r="BF416" s="83"/>
      <c r="BG416" s="91"/>
      <c r="BH416" s="83"/>
      <c r="BI416" s="94"/>
      <c r="BJ416" s="83"/>
      <c r="BK416" s="84"/>
      <c r="BL416" s="83"/>
      <c r="BM416" s="94"/>
      <c r="BN416" s="83"/>
      <c r="BO416" s="94"/>
      <c r="BP416" s="83"/>
      <c r="BQ416" s="84"/>
      <c r="BR416" s="83"/>
      <c r="BS416" s="94"/>
      <c r="BT416" s="83"/>
      <c r="BU416" s="94"/>
      <c r="BV416" s="83"/>
      <c r="BW416" s="84"/>
      <c r="BX416" s="83"/>
      <c r="BY416" s="94"/>
      <c r="BZ416" s="83"/>
      <c r="CA416" s="94"/>
      <c r="CB416" s="83"/>
      <c r="CC416" s="84"/>
      <c r="CD416" s="83"/>
      <c r="CE416" s="94"/>
      <c r="CF416" s="83"/>
      <c r="CG416" s="85"/>
    </row>
    <row r="417" spans="54:85" ht="14.25">
      <c r="BB417" s="83"/>
      <c r="BC417" s="91"/>
      <c r="BD417" s="83"/>
      <c r="BE417" s="21"/>
      <c r="BF417" s="83"/>
      <c r="BG417" s="91"/>
      <c r="BH417" s="83"/>
      <c r="BI417" s="94"/>
      <c r="BJ417" s="83"/>
      <c r="BK417" s="84"/>
      <c r="BL417" s="83"/>
      <c r="BM417" s="94"/>
      <c r="BN417" s="83"/>
      <c r="BO417" s="94"/>
      <c r="BP417" s="83"/>
      <c r="BQ417" s="84"/>
      <c r="BR417" s="83"/>
      <c r="BS417" s="94"/>
      <c r="BT417" s="83"/>
      <c r="BU417" s="94"/>
      <c r="BV417" s="83"/>
      <c r="BW417" s="84"/>
      <c r="BX417" s="83"/>
      <c r="BY417" s="94"/>
      <c r="BZ417" s="83"/>
      <c r="CA417" s="94"/>
      <c r="CB417" s="83"/>
      <c r="CC417" s="84"/>
      <c r="CD417" s="83"/>
      <c r="CE417" s="94"/>
      <c r="CF417" s="83"/>
      <c r="CG417" s="85"/>
    </row>
    <row r="418" spans="54:85" ht="14.25">
      <c r="BB418" s="83"/>
      <c r="BC418" s="91"/>
      <c r="BD418" s="83"/>
      <c r="BE418" s="21"/>
      <c r="BF418" s="83"/>
      <c r="BG418" s="91"/>
      <c r="BH418" s="83"/>
      <c r="BI418" s="94"/>
      <c r="BJ418" s="83"/>
      <c r="BK418" s="84"/>
      <c r="BL418" s="83"/>
      <c r="BM418" s="94"/>
      <c r="BN418" s="83"/>
      <c r="BO418" s="94"/>
      <c r="BP418" s="83"/>
      <c r="BQ418" s="84"/>
      <c r="BR418" s="83"/>
      <c r="BS418" s="94"/>
      <c r="BT418" s="83"/>
      <c r="BU418" s="94"/>
      <c r="BV418" s="83"/>
      <c r="BW418" s="84"/>
      <c r="BX418" s="83"/>
      <c r="BY418" s="94"/>
      <c r="BZ418" s="83"/>
      <c r="CA418" s="94"/>
      <c r="CB418" s="83"/>
      <c r="CC418" s="84"/>
      <c r="CD418" s="83"/>
      <c r="CE418" s="94"/>
      <c r="CF418" s="83"/>
      <c r="CG418" s="85"/>
    </row>
    <row r="419" spans="54:85" ht="14.25">
      <c r="BB419" s="83"/>
      <c r="BC419" s="91"/>
      <c r="BD419" s="83"/>
      <c r="BE419" s="21"/>
      <c r="BF419" s="83"/>
      <c r="BG419" s="91"/>
      <c r="BH419" s="83"/>
      <c r="BI419" s="94"/>
      <c r="BJ419" s="83"/>
      <c r="BK419" s="84"/>
      <c r="BL419" s="83"/>
      <c r="BM419" s="94"/>
      <c r="BN419" s="83"/>
      <c r="BO419" s="94"/>
      <c r="BP419" s="83"/>
      <c r="BQ419" s="84"/>
      <c r="BR419" s="83"/>
      <c r="BS419" s="94"/>
      <c r="BT419" s="83"/>
      <c r="BU419" s="94"/>
      <c r="BV419" s="83"/>
      <c r="BW419" s="84"/>
      <c r="BX419" s="83"/>
      <c r="BY419" s="94"/>
      <c r="BZ419" s="83"/>
      <c r="CA419" s="94"/>
      <c r="CB419" s="83"/>
      <c r="CC419" s="84"/>
      <c r="CD419" s="83"/>
      <c r="CE419" s="94"/>
      <c r="CF419" s="83"/>
      <c r="CG419" s="85"/>
    </row>
    <row r="420" spans="54:85" ht="14.25">
      <c r="BB420" s="83"/>
      <c r="BC420" s="91"/>
      <c r="BD420" s="83"/>
      <c r="BE420" s="21"/>
      <c r="BF420" s="83"/>
      <c r="BG420" s="91"/>
      <c r="BH420" s="83"/>
      <c r="BI420" s="94"/>
      <c r="BJ420" s="83"/>
      <c r="BK420" s="84"/>
      <c r="BL420" s="83"/>
      <c r="BM420" s="94"/>
      <c r="BN420" s="83"/>
      <c r="BO420" s="94"/>
      <c r="BP420" s="83"/>
      <c r="BQ420" s="84"/>
      <c r="BR420" s="83"/>
      <c r="BS420" s="94"/>
      <c r="BT420" s="83"/>
      <c r="BU420" s="94"/>
      <c r="BV420" s="83"/>
      <c r="BW420" s="84"/>
      <c r="BX420" s="83"/>
      <c r="BY420" s="94"/>
      <c r="BZ420" s="83"/>
      <c r="CA420" s="94"/>
      <c r="CB420" s="83"/>
      <c r="CC420" s="84"/>
      <c r="CD420" s="83"/>
      <c r="CE420" s="94"/>
      <c r="CF420" s="83"/>
      <c r="CG420" s="85"/>
    </row>
    <row r="421" spans="54:85" ht="14.25">
      <c r="BB421" s="83"/>
      <c r="BC421" s="91"/>
      <c r="BD421" s="83"/>
      <c r="BE421" s="21"/>
      <c r="BF421" s="83"/>
      <c r="BG421" s="91"/>
      <c r="BH421" s="83"/>
      <c r="BI421" s="94"/>
      <c r="BJ421" s="83"/>
      <c r="BK421" s="84"/>
      <c r="BL421" s="83"/>
      <c r="BM421" s="94"/>
      <c r="BN421" s="83"/>
      <c r="BO421" s="94"/>
      <c r="BP421" s="83"/>
      <c r="BQ421" s="84"/>
      <c r="BR421" s="83"/>
      <c r="BS421" s="94"/>
      <c r="BT421" s="83"/>
      <c r="BU421" s="94"/>
      <c r="BV421" s="83"/>
      <c r="BW421" s="84"/>
      <c r="BX421" s="83"/>
      <c r="BY421" s="94"/>
      <c r="BZ421" s="83"/>
      <c r="CA421" s="94"/>
      <c r="CB421" s="83"/>
      <c r="CC421" s="84"/>
      <c r="CD421" s="83"/>
      <c r="CE421" s="94"/>
      <c r="CF421" s="83"/>
      <c r="CG421" s="85"/>
    </row>
    <row r="422" spans="54:85" ht="14.25">
      <c r="BB422" s="83"/>
      <c r="BC422" s="91"/>
      <c r="BD422" s="83"/>
      <c r="BE422" s="21"/>
      <c r="BF422" s="83"/>
      <c r="BG422" s="91"/>
      <c r="BH422" s="83"/>
      <c r="BI422" s="94"/>
      <c r="BJ422" s="83"/>
      <c r="BK422" s="84"/>
      <c r="BL422" s="83"/>
      <c r="BM422" s="94"/>
      <c r="BN422" s="83"/>
      <c r="BO422" s="94"/>
      <c r="BP422" s="83"/>
      <c r="BQ422" s="84"/>
      <c r="BR422" s="83"/>
      <c r="BS422" s="94"/>
      <c r="BT422" s="83"/>
      <c r="BU422" s="94"/>
      <c r="BV422" s="83"/>
      <c r="BW422" s="84"/>
      <c r="BX422" s="83"/>
      <c r="BY422" s="94"/>
      <c r="BZ422" s="83"/>
      <c r="CA422" s="94"/>
      <c r="CB422" s="83"/>
      <c r="CC422" s="84"/>
      <c r="CD422" s="83"/>
      <c r="CE422" s="94"/>
      <c r="CF422" s="83"/>
      <c r="CG422" s="85"/>
    </row>
    <row r="423" spans="54:85" ht="14.25">
      <c r="BB423" s="83"/>
      <c r="BC423" s="91"/>
      <c r="BD423" s="83"/>
      <c r="BE423" s="21"/>
      <c r="BF423" s="83"/>
      <c r="BG423" s="91"/>
      <c r="BH423" s="83"/>
      <c r="BI423" s="94"/>
      <c r="BJ423" s="83"/>
      <c r="BK423" s="84"/>
      <c r="BL423" s="83"/>
      <c r="BM423" s="94"/>
      <c r="BN423" s="83"/>
      <c r="BO423" s="94"/>
      <c r="BP423" s="83"/>
      <c r="BQ423" s="84"/>
      <c r="BR423" s="83"/>
      <c r="BS423" s="94"/>
      <c r="BT423" s="83"/>
      <c r="BU423" s="94"/>
      <c r="BV423" s="83"/>
      <c r="BW423" s="84"/>
      <c r="BX423" s="83"/>
      <c r="BY423" s="94"/>
      <c r="BZ423" s="83"/>
      <c r="CA423" s="94"/>
      <c r="CB423" s="83"/>
      <c r="CC423" s="84"/>
      <c r="CD423" s="83"/>
      <c r="CE423" s="94"/>
      <c r="CF423" s="83"/>
      <c r="CG423" s="85"/>
    </row>
    <row r="424" spans="54:85" ht="14.25">
      <c r="BB424" s="83"/>
      <c r="BC424" s="91"/>
      <c r="BD424" s="83"/>
      <c r="BE424" s="21"/>
      <c r="BF424" s="83"/>
      <c r="BG424" s="91"/>
      <c r="BH424" s="83"/>
      <c r="BI424" s="94"/>
      <c r="BJ424" s="83"/>
      <c r="BK424" s="84"/>
      <c r="BL424" s="83"/>
      <c r="BM424" s="94"/>
      <c r="BN424" s="83"/>
      <c r="BO424" s="94"/>
      <c r="BP424" s="83"/>
      <c r="BQ424" s="84"/>
      <c r="BR424" s="83"/>
      <c r="BS424" s="94"/>
      <c r="BT424" s="83"/>
      <c r="BU424" s="94"/>
      <c r="BV424" s="83"/>
      <c r="BW424" s="83"/>
      <c r="BX424" s="84"/>
      <c r="BY424" s="94"/>
      <c r="BZ424" s="83"/>
      <c r="CA424" s="94"/>
      <c r="CB424" s="83"/>
      <c r="CC424" s="84"/>
      <c r="CD424" s="83"/>
      <c r="CE424" s="94"/>
      <c r="CF424" s="83"/>
      <c r="CG424" s="85"/>
    </row>
    <row r="425" spans="54:85" ht="14.25">
      <c r="BB425" s="83"/>
      <c r="BC425" s="91"/>
      <c r="BD425" s="83"/>
      <c r="BE425" s="21"/>
      <c r="BF425" s="83"/>
      <c r="BG425" s="91"/>
      <c r="BH425" s="83"/>
      <c r="BI425" s="94"/>
      <c r="BJ425" s="83"/>
      <c r="BK425" s="84"/>
      <c r="BL425" s="83"/>
      <c r="BM425" s="94"/>
      <c r="BN425" s="83"/>
      <c r="BO425" s="94"/>
      <c r="BP425" s="83"/>
      <c r="BQ425" s="84"/>
      <c r="BR425" s="83"/>
      <c r="BS425" s="94"/>
      <c r="BT425" s="83"/>
      <c r="BU425" s="94"/>
      <c r="BV425" s="83"/>
      <c r="BW425" s="83"/>
      <c r="BX425" s="84"/>
      <c r="BY425" s="94"/>
      <c r="BZ425" s="83"/>
      <c r="CA425" s="94"/>
      <c r="CB425" s="83"/>
      <c r="CC425" s="84"/>
      <c r="CD425" s="83"/>
      <c r="CE425" s="94"/>
      <c r="CF425" s="83"/>
      <c r="CG425" s="85"/>
    </row>
    <row r="426" spans="54:85" ht="14.25">
      <c r="BB426" s="83"/>
      <c r="BC426" s="91"/>
      <c r="BD426" s="83"/>
      <c r="BE426" s="21"/>
      <c r="BF426" s="83"/>
      <c r="BG426" s="91"/>
      <c r="BH426" s="83"/>
      <c r="BI426" s="94"/>
      <c r="BJ426" s="83"/>
      <c r="BK426" s="84"/>
      <c r="BL426" s="83"/>
      <c r="BM426" s="94"/>
      <c r="BN426" s="83"/>
      <c r="BO426" s="94"/>
      <c r="BP426" s="83"/>
      <c r="BQ426" s="84"/>
      <c r="BR426" s="83"/>
      <c r="BS426" s="94"/>
      <c r="BT426" s="83"/>
      <c r="BU426" s="94"/>
      <c r="BV426" s="83"/>
      <c r="BW426" s="83"/>
      <c r="BX426" s="84"/>
      <c r="BY426" s="94"/>
      <c r="BZ426" s="83"/>
      <c r="CA426" s="94"/>
      <c r="CB426" s="83"/>
      <c r="CC426" s="84"/>
      <c r="CD426" s="83"/>
      <c r="CE426" s="94"/>
      <c r="CF426" s="83"/>
      <c r="CG426" s="85"/>
    </row>
    <row r="427" spans="54:85" ht="14.25">
      <c r="BB427" s="83"/>
      <c r="BC427" s="91"/>
      <c r="BD427" s="83"/>
      <c r="BE427" s="21"/>
      <c r="BF427" s="83"/>
      <c r="BG427" s="91"/>
      <c r="BH427" s="83"/>
      <c r="BI427" s="94"/>
      <c r="BJ427" s="83"/>
      <c r="BK427" s="84"/>
      <c r="BL427" s="83"/>
      <c r="BM427" s="94"/>
      <c r="BN427" s="83"/>
      <c r="BO427" s="94"/>
      <c r="BP427" s="83"/>
      <c r="BQ427" s="84"/>
      <c r="BR427" s="83"/>
      <c r="BS427" s="94"/>
      <c r="BT427" s="83"/>
      <c r="BU427" s="94"/>
      <c r="BV427" s="83"/>
      <c r="BW427" s="84"/>
      <c r="BX427" s="83"/>
      <c r="BY427" s="94"/>
      <c r="BZ427" s="83"/>
      <c r="CA427" s="94"/>
      <c r="CB427" s="83"/>
      <c r="CC427" s="84"/>
      <c r="CD427" s="83"/>
      <c r="CE427" s="94"/>
      <c r="CF427" s="83"/>
      <c r="CG427" s="85"/>
    </row>
    <row r="428" spans="54:85" ht="14.25">
      <c r="BB428" s="83"/>
      <c r="BC428" s="91"/>
      <c r="BD428" s="83"/>
      <c r="BE428" s="21"/>
      <c r="BF428" s="83"/>
      <c r="BG428" s="91"/>
      <c r="BH428" s="83"/>
      <c r="BI428" s="94"/>
      <c r="BJ428" s="83"/>
      <c r="BK428" s="84"/>
      <c r="BL428" s="83"/>
      <c r="BM428" s="94"/>
      <c r="BN428" s="83"/>
      <c r="BO428" s="94"/>
      <c r="BP428" s="83"/>
      <c r="BQ428" s="84"/>
      <c r="BR428" s="83"/>
      <c r="BS428" s="94"/>
      <c r="BT428" s="83"/>
      <c r="BU428" s="94"/>
      <c r="BV428" s="83"/>
      <c r="BW428" s="84"/>
      <c r="BX428" s="83"/>
      <c r="BY428" s="94"/>
      <c r="BZ428" s="83"/>
      <c r="CA428" s="94"/>
      <c r="CB428" s="83"/>
      <c r="CC428" s="84"/>
      <c r="CD428" s="83"/>
      <c r="CE428" s="94"/>
      <c r="CF428" s="83"/>
      <c r="CG428" s="85"/>
    </row>
    <row r="429" spans="54:85" ht="14.25">
      <c r="BB429" s="83"/>
      <c r="BC429" s="91"/>
      <c r="BD429" s="83"/>
      <c r="BE429" s="21"/>
      <c r="BF429" s="83"/>
      <c r="BG429" s="91"/>
      <c r="BH429" s="83"/>
      <c r="BI429" s="94"/>
      <c r="BJ429" s="83"/>
      <c r="BK429" s="84"/>
      <c r="BL429" s="83"/>
      <c r="BM429" s="94"/>
      <c r="BN429" s="83"/>
      <c r="BO429" s="94"/>
      <c r="BP429" s="83"/>
      <c r="BQ429" s="84"/>
      <c r="BR429" s="83"/>
      <c r="BS429" s="94"/>
      <c r="BT429" s="83"/>
      <c r="BU429" s="94"/>
      <c r="BV429" s="83"/>
      <c r="BW429" s="84"/>
      <c r="BX429" s="83"/>
      <c r="BY429" s="94"/>
      <c r="BZ429" s="83"/>
      <c r="CA429" s="94"/>
      <c r="CB429" s="83"/>
      <c r="CC429" s="84"/>
      <c r="CD429" s="83"/>
      <c r="CE429" s="94"/>
      <c r="CF429" s="83"/>
      <c r="CG429" s="85"/>
    </row>
    <row r="430" spans="54:85" ht="14.25">
      <c r="BB430" s="83"/>
      <c r="BC430" s="91"/>
      <c r="BD430" s="83"/>
      <c r="BE430" s="21"/>
      <c r="BF430" s="83"/>
      <c r="BG430" s="91"/>
      <c r="BH430" s="83"/>
      <c r="BI430" s="94"/>
      <c r="BJ430" s="83"/>
      <c r="BK430" s="84"/>
      <c r="BL430" s="83"/>
      <c r="BM430" s="94"/>
      <c r="BN430" s="83"/>
      <c r="BO430" s="94"/>
      <c r="BP430" s="83"/>
      <c r="BQ430" s="84"/>
      <c r="BR430" s="83"/>
      <c r="BS430" s="94"/>
      <c r="BT430" s="83"/>
      <c r="BU430" s="94"/>
      <c r="BV430" s="83"/>
      <c r="BW430" s="84"/>
      <c r="BX430" s="83"/>
      <c r="BY430" s="94"/>
      <c r="BZ430" s="83"/>
      <c r="CA430" s="94"/>
      <c r="CB430" s="83"/>
      <c r="CC430" s="84"/>
      <c r="CD430" s="83"/>
      <c r="CE430" s="94"/>
      <c r="CF430" s="83"/>
      <c r="CG430" s="85"/>
    </row>
    <row r="431" spans="54:85" ht="14.25">
      <c r="BB431" s="83"/>
      <c r="BC431" s="91"/>
      <c r="BD431" s="83"/>
      <c r="BE431" s="21"/>
      <c r="BF431" s="83"/>
      <c r="BG431" s="91"/>
      <c r="BH431" s="83"/>
      <c r="BI431" s="94"/>
      <c r="BJ431" s="83"/>
      <c r="BK431" s="84"/>
      <c r="BL431" s="83"/>
      <c r="BM431" s="94"/>
      <c r="BN431" s="83"/>
      <c r="BO431" s="94"/>
      <c r="BP431" s="83"/>
      <c r="BQ431" s="84"/>
      <c r="BR431" s="83"/>
      <c r="BS431" s="94"/>
      <c r="BT431" s="83"/>
      <c r="BU431" s="94"/>
      <c r="BV431" s="83"/>
      <c r="BW431" s="84"/>
      <c r="BX431" s="83"/>
      <c r="BY431" s="94"/>
      <c r="BZ431" s="83"/>
      <c r="CA431" s="94"/>
      <c r="CB431" s="83"/>
      <c r="CC431" s="84"/>
      <c r="CD431" s="83"/>
      <c r="CE431" s="94"/>
      <c r="CF431" s="83"/>
      <c r="CG431" s="85"/>
    </row>
    <row r="432" spans="54:85" ht="14.25">
      <c r="BB432" s="83"/>
      <c r="BC432" s="91"/>
      <c r="BD432" s="83"/>
      <c r="BE432" s="21"/>
      <c r="BF432" s="83"/>
      <c r="BG432" s="91"/>
      <c r="BH432" s="83"/>
      <c r="BI432" s="94"/>
      <c r="BJ432" s="83"/>
      <c r="BK432" s="84"/>
      <c r="BL432" s="83"/>
      <c r="BM432" s="94"/>
      <c r="BN432" s="83"/>
      <c r="BO432" s="94"/>
      <c r="BP432" s="83"/>
      <c r="BQ432" s="84"/>
      <c r="BR432" s="83"/>
      <c r="BS432" s="94"/>
      <c r="BT432" s="83"/>
      <c r="BU432" s="94"/>
      <c r="BV432" s="83"/>
      <c r="BW432" s="84"/>
      <c r="BX432" s="83"/>
      <c r="BY432" s="94"/>
      <c r="BZ432" s="83"/>
      <c r="CA432" s="94"/>
      <c r="CB432" s="83"/>
      <c r="CC432" s="84"/>
      <c r="CD432" s="83"/>
      <c r="CE432" s="94"/>
      <c r="CF432" s="83"/>
      <c r="CG432" s="85"/>
    </row>
    <row r="433" spans="54:85" ht="14.25">
      <c r="BB433" s="83"/>
      <c r="BC433" s="91"/>
      <c r="BD433" s="83"/>
      <c r="BE433" s="21"/>
      <c r="BF433" s="83"/>
      <c r="BG433" s="91"/>
      <c r="BH433" s="83"/>
      <c r="BI433" s="94"/>
      <c r="BJ433" s="83"/>
      <c r="BK433" s="84"/>
      <c r="BL433" s="83"/>
      <c r="BM433" s="94"/>
      <c r="BN433" s="83"/>
      <c r="BO433" s="94"/>
      <c r="BP433" s="83"/>
      <c r="BQ433" s="84"/>
      <c r="BR433" s="83"/>
      <c r="BS433" s="94"/>
      <c r="BT433" s="83"/>
      <c r="BU433" s="94"/>
      <c r="BV433" s="83"/>
      <c r="BW433" s="84"/>
      <c r="BX433" s="83"/>
      <c r="BY433" s="94"/>
      <c r="BZ433" s="83"/>
      <c r="CA433" s="94"/>
      <c r="CB433" s="83"/>
      <c r="CC433" s="84"/>
      <c r="CD433" s="83"/>
      <c r="CE433" s="94"/>
      <c r="CF433" s="83"/>
      <c r="CG433" s="85"/>
    </row>
    <row r="434" spans="54:85" ht="14.25">
      <c r="BB434" s="83"/>
      <c r="BC434" s="91"/>
      <c r="BD434" s="83"/>
      <c r="BE434" s="21"/>
      <c r="BF434" s="83"/>
      <c r="BG434" s="91"/>
      <c r="BH434" s="83"/>
      <c r="BI434" s="94"/>
      <c r="BJ434" s="83"/>
      <c r="BK434" s="84"/>
      <c r="BL434" s="83"/>
      <c r="BM434" s="94"/>
      <c r="BN434" s="83"/>
      <c r="BO434" s="94"/>
      <c r="BP434" s="83"/>
      <c r="BQ434" s="84"/>
      <c r="BR434" s="83"/>
      <c r="BS434" s="94"/>
      <c r="BT434" s="83"/>
      <c r="BU434" s="94"/>
      <c r="BV434" s="83"/>
      <c r="BW434" s="84"/>
      <c r="BX434" s="83"/>
      <c r="BY434" s="94"/>
      <c r="BZ434" s="83"/>
      <c r="CA434" s="94"/>
      <c r="CB434" s="83"/>
      <c r="CC434" s="84"/>
      <c r="CD434" s="83"/>
      <c r="CE434" s="94"/>
      <c r="CF434" s="83"/>
      <c r="CG434" s="85"/>
    </row>
    <row r="435" spans="54:85" ht="14.25">
      <c r="BB435" s="83"/>
      <c r="BC435" s="91"/>
      <c r="BD435" s="83"/>
      <c r="BE435" s="21"/>
      <c r="BF435" s="83"/>
      <c r="BG435" s="91"/>
      <c r="BH435" s="83"/>
      <c r="BI435" s="94"/>
      <c r="BJ435" s="83"/>
      <c r="BK435" s="84"/>
      <c r="BL435" s="83"/>
      <c r="BM435" s="94"/>
      <c r="BN435" s="83"/>
      <c r="BO435" s="94"/>
      <c r="BP435" s="83"/>
      <c r="BQ435" s="84"/>
      <c r="BR435" s="83"/>
      <c r="BS435" s="94"/>
      <c r="BT435" s="83"/>
      <c r="BU435" s="94"/>
      <c r="BV435" s="83"/>
      <c r="BW435" s="84"/>
      <c r="BX435" s="83"/>
      <c r="BY435" s="94"/>
      <c r="BZ435" s="83"/>
      <c r="CA435" s="94"/>
      <c r="CB435" s="83"/>
      <c r="CC435" s="84"/>
      <c r="CD435" s="83"/>
      <c r="CE435" s="94"/>
      <c r="CF435" s="83"/>
      <c r="CG435" s="85"/>
    </row>
    <row r="436" spans="54:85" ht="14.25">
      <c r="BB436" s="83"/>
      <c r="BC436" s="91"/>
      <c r="BD436" s="83"/>
      <c r="BE436" s="21"/>
      <c r="BF436" s="83"/>
      <c r="BG436" s="91"/>
      <c r="BH436" s="83"/>
      <c r="BI436" s="94"/>
      <c r="BJ436" s="83"/>
      <c r="BK436" s="84"/>
      <c r="BL436" s="83"/>
      <c r="BM436" s="94"/>
      <c r="BN436" s="83"/>
      <c r="BO436" s="94"/>
      <c r="BP436" s="83"/>
      <c r="BQ436" s="84"/>
      <c r="BR436" s="83"/>
      <c r="BS436" s="94"/>
      <c r="BT436" s="83"/>
      <c r="BU436" s="94"/>
      <c r="BV436" s="83"/>
      <c r="BW436" s="84"/>
      <c r="BX436" s="83"/>
      <c r="BY436" s="94"/>
      <c r="BZ436" s="83"/>
      <c r="CA436" s="94"/>
      <c r="CB436" s="83"/>
      <c r="CC436" s="84"/>
      <c r="CD436" s="83"/>
      <c r="CE436" s="94"/>
      <c r="CF436" s="83"/>
      <c r="CG436" s="85"/>
    </row>
    <row r="437" spans="54:85" ht="14.25">
      <c r="BB437" s="83"/>
      <c r="BC437" s="91"/>
      <c r="BD437" s="83"/>
      <c r="BE437" s="21"/>
      <c r="BF437" s="83"/>
      <c r="BG437" s="91"/>
      <c r="BH437" s="83"/>
      <c r="BI437" s="94"/>
      <c r="BJ437" s="83"/>
      <c r="BK437" s="84"/>
      <c r="BL437" s="83"/>
      <c r="BM437" s="94"/>
      <c r="BN437" s="83"/>
      <c r="BO437" s="94"/>
      <c r="BP437" s="83"/>
      <c r="BQ437" s="84"/>
      <c r="BR437" s="83"/>
      <c r="BS437" s="94"/>
      <c r="BT437" s="83"/>
      <c r="BU437" s="94"/>
      <c r="BV437" s="83"/>
      <c r="BW437" s="84"/>
      <c r="BX437" s="83"/>
      <c r="BY437" s="94"/>
      <c r="BZ437" s="83"/>
      <c r="CA437" s="94"/>
      <c r="CB437" s="83"/>
      <c r="CC437" s="84"/>
      <c r="CD437" s="83"/>
      <c r="CE437" s="94"/>
      <c r="CF437" s="83"/>
      <c r="CG437" s="85"/>
    </row>
    <row r="438" spans="54:85" ht="14.25">
      <c r="BB438" s="83"/>
      <c r="BC438" s="91"/>
      <c r="BD438" s="83"/>
      <c r="BE438" s="21"/>
      <c r="BF438" s="83"/>
      <c r="BG438" s="91"/>
      <c r="BH438" s="83"/>
      <c r="BI438" s="94"/>
      <c r="BJ438" s="83"/>
      <c r="BK438" s="84"/>
      <c r="BL438" s="83"/>
      <c r="BM438" s="94"/>
      <c r="BN438" s="83"/>
      <c r="BO438" s="94"/>
      <c r="BP438" s="83"/>
      <c r="BQ438" s="84"/>
      <c r="BR438" s="83"/>
      <c r="BS438" s="94"/>
      <c r="BT438" s="83"/>
      <c r="BU438" s="94"/>
      <c r="BV438" s="83"/>
      <c r="BW438" s="84"/>
      <c r="BX438" s="83"/>
      <c r="BY438" s="94"/>
      <c r="BZ438" s="83"/>
      <c r="CA438" s="94"/>
      <c r="CB438" s="83"/>
      <c r="CC438" s="84"/>
      <c r="CD438" s="83"/>
      <c r="CE438" s="94"/>
      <c r="CF438" s="83"/>
      <c r="CG438" s="85"/>
    </row>
    <row r="439" spans="54:85" ht="14.25">
      <c r="BB439" s="83"/>
      <c r="BC439" s="91"/>
      <c r="BD439" s="83"/>
      <c r="BE439" s="21"/>
      <c r="BF439" s="83"/>
      <c r="BG439" s="91"/>
      <c r="BH439" s="83"/>
      <c r="BI439" s="94"/>
      <c r="BJ439" s="83"/>
      <c r="BK439" s="84"/>
      <c r="BL439" s="83"/>
      <c r="BM439" s="94"/>
      <c r="BN439" s="83"/>
      <c r="BO439" s="94"/>
      <c r="BP439" s="83"/>
      <c r="BQ439" s="84"/>
      <c r="BR439" s="83"/>
      <c r="BS439" s="94"/>
      <c r="BT439" s="83"/>
      <c r="BU439" s="94"/>
      <c r="BV439" s="83"/>
      <c r="BW439" s="84"/>
      <c r="BX439" s="83"/>
      <c r="BY439" s="94"/>
      <c r="BZ439" s="83"/>
      <c r="CA439" s="94"/>
      <c r="CB439" s="83"/>
      <c r="CC439" s="84"/>
      <c r="CD439" s="83"/>
      <c r="CE439" s="94"/>
      <c r="CF439" s="83"/>
      <c r="CG439" s="85"/>
    </row>
    <row r="440" spans="54:85" ht="14.25">
      <c r="BB440" s="83"/>
      <c r="BC440" s="91"/>
      <c r="BD440" s="83"/>
      <c r="BE440" s="21"/>
      <c r="BF440" s="83"/>
      <c r="BG440" s="91"/>
      <c r="BH440" s="83"/>
      <c r="BI440" s="94"/>
      <c r="BJ440" s="83"/>
      <c r="BK440" s="84"/>
      <c r="BL440" s="83"/>
      <c r="BM440" s="94"/>
      <c r="BN440" s="83"/>
      <c r="BO440" s="94"/>
      <c r="BP440" s="83"/>
      <c r="BQ440" s="84"/>
      <c r="BR440" s="83"/>
      <c r="BS440" s="94"/>
      <c r="BT440" s="83"/>
      <c r="BU440" s="94"/>
      <c r="BV440" s="83"/>
      <c r="BW440" s="84"/>
      <c r="BX440" s="83"/>
      <c r="BY440" s="94"/>
      <c r="BZ440" s="83"/>
      <c r="CA440" s="94"/>
      <c r="CB440" s="83"/>
      <c r="CC440" s="84"/>
      <c r="CD440" s="83"/>
      <c r="CE440" s="94"/>
      <c r="CF440" s="83"/>
      <c r="CG440" s="85"/>
    </row>
    <row r="441" spans="54:85" ht="14.25">
      <c r="BB441" s="83"/>
      <c r="BC441" s="91"/>
      <c r="BD441" s="83"/>
      <c r="BE441" s="21"/>
      <c r="BF441" s="83"/>
      <c r="BG441" s="91"/>
      <c r="BH441" s="83"/>
      <c r="BI441" s="94"/>
      <c r="BJ441" s="83"/>
      <c r="BK441" s="84"/>
      <c r="BL441" s="83"/>
      <c r="BM441" s="94"/>
      <c r="BN441" s="83"/>
      <c r="BO441" s="94"/>
      <c r="BP441" s="83"/>
      <c r="BQ441" s="84"/>
      <c r="BR441" s="83"/>
      <c r="BS441" s="94"/>
      <c r="BT441" s="83"/>
      <c r="BU441" s="94"/>
      <c r="BV441" s="83"/>
      <c r="BW441" s="84"/>
      <c r="BX441" s="83"/>
      <c r="BY441" s="94"/>
      <c r="BZ441" s="83"/>
      <c r="CA441" s="94"/>
      <c r="CB441" s="83"/>
      <c r="CC441" s="84"/>
      <c r="CD441" s="83"/>
      <c r="CE441" s="94"/>
      <c r="CF441" s="83"/>
      <c r="CG441" s="85"/>
    </row>
    <row r="442" spans="54:85" ht="14.25">
      <c r="BB442" s="83"/>
      <c r="BC442" s="91"/>
      <c r="BD442" s="83"/>
      <c r="BE442" s="21"/>
      <c r="BF442" s="83"/>
      <c r="BG442" s="91"/>
      <c r="BH442" s="83"/>
      <c r="BI442" s="94"/>
      <c r="BJ442" s="83"/>
      <c r="BK442" s="84"/>
      <c r="BL442" s="83"/>
      <c r="BM442" s="94"/>
      <c r="BN442" s="83"/>
      <c r="BO442" s="94"/>
      <c r="BP442" s="83"/>
      <c r="BQ442" s="84"/>
      <c r="BR442" s="83"/>
      <c r="BS442" s="94"/>
      <c r="BT442" s="83"/>
      <c r="BU442" s="94"/>
      <c r="BV442" s="83"/>
      <c r="BW442" s="84"/>
      <c r="BX442" s="83"/>
      <c r="BY442" s="94"/>
      <c r="BZ442" s="83"/>
      <c r="CA442" s="94"/>
      <c r="CB442" s="83"/>
      <c r="CC442" s="84"/>
      <c r="CD442" s="83"/>
      <c r="CE442" s="94"/>
      <c r="CF442" s="83"/>
      <c r="CG442" s="85"/>
    </row>
    <row r="443" spans="54:85" ht="14.25">
      <c r="BB443" s="83"/>
      <c r="BC443" s="91"/>
      <c r="BD443" s="83"/>
      <c r="BE443" s="21"/>
      <c r="BF443" s="83"/>
      <c r="BG443" s="91"/>
      <c r="BH443" s="83"/>
      <c r="BI443" s="94"/>
      <c r="BJ443" s="83"/>
      <c r="BK443" s="84"/>
      <c r="BL443" s="83"/>
      <c r="BM443" s="94"/>
      <c r="BN443" s="83"/>
      <c r="BO443" s="94"/>
      <c r="BP443" s="83"/>
      <c r="BQ443" s="84"/>
      <c r="BR443" s="83"/>
      <c r="BS443" s="94"/>
      <c r="BT443" s="83"/>
      <c r="BU443" s="94"/>
      <c r="BV443" s="83"/>
      <c r="BW443" s="84"/>
      <c r="BX443" s="83"/>
      <c r="BY443" s="94"/>
      <c r="BZ443" s="83"/>
      <c r="CA443" s="94"/>
      <c r="CB443" s="83"/>
      <c r="CC443" s="84"/>
      <c r="CD443" s="83"/>
      <c r="CE443" s="94"/>
      <c r="CF443" s="83"/>
      <c r="CG443" s="85"/>
    </row>
    <row r="444" spans="54:85" ht="14.25">
      <c r="BB444" s="83"/>
      <c r="BC444" s="91"/>
      <c r="BD444" s="83"/>
      <c r="BE444" s="21"/>
      <c r="BF444" s="83"/>
      <c r="BG444" s="91"/>
      <c r="BH444" s="83"/>
      <c r="BI444" s="94"/>
      <c r="BJ444" s="83"/>
      <c r="BK444" s="84"/>
      <c r="BL444" s="83"/>
      <c r="BM444" s="94"/>
      <c r="BN444" s="83"/>
      <c r="BO444" s="94"/>
      <c r="BP444" s="83"/>
      <c r="BQ444" s="84"/>
      <c r="BR444" s="83"/>
      <c r="BS444" s="94"/>
      <c r="BT444" s="83"/>
      <c r="BU444" s="94"/>
      <c r="BV444" s="83"/>
      <c r="BW444" s="84"/>
      <c r="BX444" s="83"/>
      <c r="BY444" s="94"/>
      <c r="BZ444" s="83"/>
      <c r="CA444" s="94"/>
      <c r="CB444" s="83"/>
      <c r="CC444" s="84"/>
      <c r="CD444" s="83"/>
      <c r="CE444" s="94"/>
      <c r="CF444" s="83"/>
      <c r="CG444" s="85"/>
    </row>
    <row r="445" spans="54:85" ht="14.25">
      <c r="BB445" s="83"/>
      <c r="BC445" s="91"/>
      <c r="BD445" s="83"/>
      <c r="BE445" s="21"/>
      <c r="BF445" s="83"/>
      <c r="BG445" s="91"/>
      <c r="BH445" s="83"/>
      <c r="BI445" s="94"/>
      <c r="BJ445" s="83"/>
      <c r="BK445" s="84"/>
      <c r="BL445" s="83"/>
      <c r="BM445" s="94"/>
      <c r="BN445" s="83"/>
      <c r="BO445" s="94"/>
      <c r="BP445" s="83"/>
      <c r="BQ445" s="84"/>
      <c r="BR445" s="83"/>
      <c r="BS445" s="94"/>
      <c r="BT445" s="83"/>
      <c r="BU445" s="94"/>
      <c r="BV445" s="83"/>
      <c r="BW445" s="84"/>
      <c r="BX445" s="83"/>
      <c r="BY445" s="94"/>
      <c r="BZ445" s="83"/>
      <c r="CA445" s="94"/>
      <c r="CB445" s="83"/>
      <c r="CC445" s="84"/>
      <c r="CD445" s="83"/>
      <c r="CE445" s="94"/>
      <c r="CF445" s="83"/>
      <c r="CG445" s="85"/>
    </row>
    <row r="446" spans="54:85" ht="14.25">
      <c r="BB446" s="83"/>
      <c r="BC446" s="91"/>
      <c r="BD446" s="83"/>
      <c r="BE446" s="21"/>
      <c r="BF446" s="83"/>
      <c r="BG446" s="91"/>
      <c r="BH446" s="83"/>
      <c r="BI446" s="94"/>
      <c r="BJ446" s="83"/>
      <c r="BK446" s="84"/>
      <c r="BL446" s="83"/>
      <c r="BM446" s="94"/>
      <c r="BN446" s="83"/>
      <c r="BO446" s="94"/>
      <c r="BP446" s="83"/>
      <c r="BQ446" s="84"/>
      <c r="BR446" s="83"/>
      <c r="BS446" s="94"/>
      <c r="BT446" s="83"/>
      <c r="BU446" s="94"/>
      <c r="BV446" s="83"/>
      <c r="BW446" s="84"/>
      <c r="BX446" s="83"/>
      <c r="BY446" s="94"/>
      <c r="BZ446" s="83"/>
      <c r="CA446" s="94"/>
      <c r="CB446" s="83"/>
      <c r="CC446" s="84"/>
      <c r="CD446" s="83"/>
      <c r="CE446" s="94"/>
      <c r="CF446" s="83"/>
      <c r="CG446" s="85"/>
    </row>
    <row r="447" spans="54:85" ht="14.25">
      <c r="BB447" s="83"/>
      <c r="BC447" s="91"/>
      <c r="BD447" s="83"/>
      <c r="BE447" s="21"/>
      <c r="BF447" s="83"/>
      <c r="BG447" s="91"/>
      <c r="BH447" s="83"/>
      <c r="BI447" s="94"/>
      <c r="BJ447" s="83"/>
      <c r="BK447" s="84"/>
      <c r="BL447" s="83"/>
      <c r="BM447" s="94"/>
      <c r="BN447" s="83"/>
      <c r="BO447" s="94"/>
      <c r="BP447" s="83"/>
      <c r="BQ447" s="84"/>
      <c r="BR447" s="83"/>
      <c r="BS447" s="94"/>
      <c r="BT447" s="83"/>
      <c r="BU447" s="94"/>
      <c r="BV447" s="83"/>
      <c r="BW447" s="84"/>
      <c r="BX447" s="83"/>
      <c r="BY447" s="94"/>
      <c r="BZ447" s="83"/>
      <c r="CA447" s="94"/>
      <c r="CB447" s="83"/>
      <c r="CC447" s="84"/>
      <c r="CD447" s="83"/>
      <c r="CE447" s="94"/>
      <c r="CF447" s="83"/>
      <c r="CG447" s="85"/>
    </row>
    <row r="448" spans="54:85" ht="14.25">
      <c r="BB448" s="83"/>
      <c r="BC448" s="91"/>
      <c r="BD448" s="83"/>
      <c r="BE448" s="21"/>
      <c r="BF448" s="83"/>
      <c r="BG448" s="91"/>
      <c r="BH448" s="83"/>
      <c r="BI448" s="94"/>
      <c r="BJ448" s="83"/>
      <c r="BK448" s="84"/>
      <c r="BL448" s="83"/>
      <c r="BM448" s="94"/>
      <c r="BN448" s="83"/>
      <c r="BO448" s="94"/>
      <c r="BP448" s="83"/>
      <c r="BQ448" s="84"/>
      <c r="BR448" s="83"/>
      <c r="BS448" s="94"/>
      <c r="BT448" s="83"/>
      <c r="BU448" s="94"/>
      <c r="BV448" s="83"/>
      <c r="BW448" s="84"/>
      <c r="BX448" s="83"/>
      <c r="BY448" s="94"/>
      <c r="BZ448" s="83"/>
      <c r="CA448" s="94"/>
      <c r="CB448" s="83"/>
      <c r="CC448" s="84"/>
      <c r="CD448" s="83"/>
      <c r="CE448" s="94"/>
      <c r="CF448" s="83"/>
      <c r="CG448" s="85"/>
    </row>
    <row r="449" spans="54:85" ht="14.25">
      <c r="BB449" s="83"/>
      <c r="BC449" s="91"/>
      <c r="BD449" s="83"/>
      <c r="BE449" s="21"/>
      <c r="BF449" s="83"/>
      <c r="BG449" s="91"/>
      <c r="BH449" s="83"/>
      <c r="BI449" s="94"/>
      <c r="BJ449" s="83"/>
      <c r="BK449" s="84"/>
      <c r="BL449" s="83"/>
      <c r="BM449" s="94"/>
      <c r="BN449" s="83"/>
      <c r="BO449" s="94"/>
      <c r="BP449" s="83"/>
      <c r="BQ449" s="84"/>
      <c r="BR449" s="83"/>
      <c r="BS449" s="94"/>
      <c r="BT449" s="83"/>
      <c r="BU449" s="94"/>
      <c r="BV449" s="83"/>
      <c r="BW449" s="84"/>
      <c r="BX449" s="83"/>
      <c r="BY449" s="94"/>
      <c r="BZ449" s="83"/>
      <c r="CA449" s="94"/>
      <c r="CB449" s="83"/>
      <c r="CC449" s="84"/>
      <c r="CD449" s="83"/>
      <c r="CE449" s="94"/>
      <c r="CF449" s="83"/>
      <c r="CG449" s="85"/>
    </row>
    <row r="450" spans="54:85" ht="14.25">
      <c r="BB450" s="83"/>
      <c r="BC450" s="91"/>
      <c r="BD450" s="83"/>
      <c r="BE450" s="21"/>
      <c r="BF450" s="83"/>
      <c r="BG450" s="91"/>
      <c r="BH450" s="83"/>
      <c r="BI450" s="94"/>
      <c r="BJ450" s="83"/>
      <c r="BK450" s="84"/>
      <c r="BL450" s="83"/>
      <c r="BM450" s="94"/>
      <c r="BN450" s="83"/>
      <c r="BO450" s="94"/>
      <c r="BP450" s="83"/>
      <c r="BQ450" s="84"/>
      <c r="BR450" s="83"/>
      <c r="BS450" s="94"/>
      <c r="BT450" s="83"/>
      <c r="BU450" s="94"/>
      <c r="BV450" s="83"/>
      <c r="BW450" s="84"/>
      <c r="BX450" s="83"/>
      <c r="BY450" s="94"/>
      <c r="BZ450" s="83"/>
      <c r="CA450" s="94"/>
      <c r="CB450" s="83"/>
      <c r="CC450" s="84"/>
      <c r="CD450" s="83"/>
      <c r="CE450" s="94"/>
      <c r="CF450" s="83"/>
      <c r="CG450" s="85"/>
    </row>
    <row r="451" spans="54:85" ht="14.25">
      <c r="BB451" s="83"/>
      <c r="BC451" s="91"/>
      <c r="BD451" s="83"/>
      <c r="BE451" s="21"/>
      <c r="BF451" s="83"/>
      <c r="BG451" s="91"/>
      <c r="BH451" s="83"/>
      <c r="BI451" s="94"/>
      <c r="BJ451" s="83"/>
      <c r="BK451" s="84"/>
      <c r="BL451" s="83"/>
      <c r="BM451" s="94"/>
      <c r="BN451" s="83"/>
      <c r="BO451" s="94"/>
      <c r="BP451" s="83"/>
      <c r="BQ451" s="84"/>
      <c r="BR451" s="83"/>
      <c r="BS451" s="94"/>
      <c r="BT451" s="83"/>
      <c r="BU451" s="94"/>
      <c r="BV451" s="83"/>
      <c r="BW451" s="84"/>
      <c r="BX451" s="83"/>
      <c r="BY451" s="94"/>
      <c r="BZ451" s="83"/>
      <c r="CA451" s="94"/>
      <c r="CB451" s="83"/>
      <c r="CC451" s="84"/>
      <c r="CD451" s="83"/>
      <c r="CE451" s="94"/>
      <c r="CF451" s="83"/>
      <c r="CG451" s="85"/>
    </row>
    <row r="452" spans="54:85" ht="14.25">
      <c r="BB452" s="83"/>
      <c r="BC452" s="91"/>
      <c r="BD452" s="83"/>
      <c r="BE452" s="21"/>
      <c r="BF452" s="83"/>
      <c r="BG452" s="91"/>
      <c r="BH452" s="83"/>
      <c r="BI452" s="94"/>
      <c r="BJ452" s="83"/>
      <c r="BK452" s="84"/>
      <c r="BL452" s="83"/>
      <c r="BM452" s="94"/>
      <c r="BN452" s="83"/>
      <c r="BO452" s="94"/>
      <c r="BP452" s="83"/>
      <c r="BQ452" s="84"/>
      <c r="BR452" s="83"/>
      <c r="BS452" s="94"/>
      <c r="BT452" s="83"/>
      <c r="BU452" s="94"/>
      <c r="BV452" s="83"/>
      <c r="BW452" s="84"/>
      <c r="BX452" s="83"/>
      <c r="BY452" s="94"/>
      <c r="BZ452" s="83"/>
      <c r="CA452" s="94"/>
      <c r="CB452" s="83"/>
      <c r="CC452" s="84"/>
      <c r="CD452" s="83"/>
      <c r="CE452" s="94"/>
      <c r="CF452" s="83"/>
      <c r="CG452" s="85"/>
    </row>
    <row r="453" spans="54:85" ht="14.25">
      <c r="BB453" s="83"/>
      <c r="BC453" s="91"/>
      <c r="BD453" s="83"/>
      <c r="BE453" s="21"/>
      <c r="BF453" s="83"/>
      <c r="BG453" s="91"/>
      <c r="BH453" s="83"/>
      <c r="BI453" s="94"/>
      <c r="BJ453" s="83"/>
      <c r="BK453" s="84"/>
      <c r="BL453" s="83"/>
      <c r="BM453" s="94"/>
      <c r="BN453" s="83"/>
      <c r="BO453" s="94"/>
      <c r="BP453" s="83"/>
      <c r="BQ453" s="84"/>
      <c r="BR453" s="83"/>
      <c r="BS453" s="94"/>
      <c r="BT453" s="83"/>
      <c r="BU453" s="94"/>
      <c r="BV453" s="83"/>
      <c r="BW453" s="84"/>
      <c r="BX453" s="83"/>
      <c r="BY453" s="94"/>
      <c r="BZ453" s="83"/>
      <c r="CA453" s="94"/>
      <c r="CB453" s="83"/>
      <c r="CC453" s="84"/>
      <c r="CD453" s="83"/>
      <c r="CE453" s="94"/>
      <c r="CF453" s="83"/>
      <c r="CG453" s="85"/>
    </row>
    <row r="454" spans="54:85" ht="14.25">
      <c r="BB454" s="83"/>
      <c r="BC454" s="91"/>
      <c r="BD454" s="83"/>
      <c r="BE454" s="21"/>
      <c r="BF454" s="83"/>
      <c r="BG454" s="91"/>
      <c r="BH454" s="83"/>
      <c r="BI454" s="94"/>
      <c r="BJ454" s="83"/>
      <c r="BK454" s="84"/>
      <c r="BL454" s="83"/>
      <c r="BM454" s="94"/>
      <c r="BN454" s="83"/>
      <c r="BO454" s="94"/>
      <c r="BP454" s="83"/>
      <c r="BQ454" s="84"/>
      <c r="BR454" s="83"/>
      <c r="BS454" s="94"/>
      <c r="BT454" s="83"/>
      <c r="BU454" s="94"/>
      <c r="BV454" s="83"/>
      <c r="BW454" s="84"/>
      <c r="BX454" s="83"/>
      <c r="BY454" s="94"/>
      <c r="BZ454" s="83"/>
      <c r="CA454" s="94"/>
      <c r="CB454" s="83"/>
      <c r="CC454" s="84"/>
      <c r="CD454" s="83"/>
      <c r="CE454" s="94"/>
      <c r="CF454" s="83"/>
      <c r="CG454" s="85"/>
    </row>
    <row r="455" spans="54:85" ht="14.25">
      <c r="BB455" s="83"/>
      <c r="BC455" s="91"/>
      <c r="BD455" s="83"/>
      <c r="BE455" s="21"/>
      <c r="BF455" s="83"/>
      <c r="BG455" s="91"/>
      <c r="BH455" s="83"/>
      <c r="BI455" s="94"/>
      <c r="BJ455" s="83"/>
      <c r="BK455" s="84"/>
      <c r="BL455" s="83"/>
      <c r="BM455" s="94"/>
      <c r="BN455" s="83"/>
      <c r="BO455" s="94"/>
      <c r="BP455" s="83"/>
      <c r="BQ455" s="84"/>
      <c r="BR455" s="83"/>
      <c r="BS455" s="94"/>
      <c r="BT455" s="83"/>
      <c r="BU455" s="94"/>
      <c r="BV455" s="83"/>
      <c r="BW455" s="84"/>
      <c r="BX455" s="83"/>
      <c r="BY455" s="94"/>
      <c r="BZ455" s="83"/>
      <c r="CA455" s="94"/>
      <c r="CB455" s="83"/>
      <c r="CC455" s="84"/>
      <c r="CD455" s="83"/>
      <c r="CE455" s="94"/>
      <c r="CF455" s="83"/>
      <c r="CG455" s="85"/>
    </row>
    <row r="456" spans="54:85" ht="14.25">
      <c r="BB456" s="83"/>
      <c r="BC456" s="91"/>
      <c r="BD456" s="83"/>
      <c r="BE456" s="21"/>
      <c r="BF456" s="83"/>
      <c r="BG456" s="91"/>
      <c r="BH456" s="83"/>
      <c r="BI456" s="94"/>
      <c r="BJ456" s="83"/>
      <c r="BK456" s="84"/>
      <c r="BL456" s="83"/>
      <c r="BM456" s="94"/>
      <c r="BN456" s="83"/>
      <c r="BO456" s="94"/>
      <c r="BP456" s="83"/>
      <c r="BQ456" s="84"/>
      <c r="BR456" s="83"/>
      <c r="BS456" s="94"/>
      <c r="BT456" s="83"/>
      <c r="BU456" s="94"/>
      <c r="BV456" s="83"/>
      <c r="BW456" s="84"/>
      <c r="BX456" s="83"/>
      <c r="BY456" s="94"/>
      <c r="BZ456" s="83"/>
      <c r="CA456" s="94"/>
      <c r="CB456" s="83"/>
      <c r="CC456" s="84"/>
      <c r="CD456" s="83"/>
      <c r="CE456" s="94"/>
      <c r="CF456" s="83"/>
      <c r="CG456" s="85"/>
    </row>
    <row r="457" spans="54:85" ht="14.25">
      <c r="BB457" s="83"/>
      <c r="BC457" s="91"/>
      <c r="BD457" s="83"/>
      <c r="BE457" s="21"/>
      <c r="BF457" s="83"/>
      <c r="BG457" s="91"/>
      <c r="BH457" s="83"/>
      <c r="BI457" s="94"/>
      <c r="BJ457" s="83"/>
      <c r="BK457" s="84"/>
      <c r="BL457" s="83"/>
      <c r="BM457" s="94"/>
      <c r="BN457" s="83"/>
      <c r="BO457" s="94"/>
      <c r="BP457" s="83"/>
      <c r="BQ457" s="84"/>
      <c r="BR457" s="83"/>
      <c r="BS457" s="94"/>
      <c r="BT457" s="83"/>
      <c r="BU457" s="94"/>
      <c r="BV457" s="83"/>
      <c r="BW457" s="84"/>
      <c r="BX457" s="83"/>
      <c r="BY457" s="94"/>
      <c r="BZ457" s="83"/>
      <c r="CA457" s="94"/>
      <c r="CB457" s="83"/>
      <c r="CC457" s="84"/>
      <c r="CD457" s="83"/>
      <c r="CE457" s="94"/>
      <c r="CF457" s="83"/>
      <c r="CG457" s="85"/>
    </row>
    <row r="458" spans="54:85" ht="14.25">
      <c r="BB458" s="83"/>
      <c r="BC458" s="91"/>
      <c r="BD458" s="83"/>
      <c r="BE458" s="21"/>
      <c r="BF458" s="83"/>
      <c r="BG458" s="91"/>
      <c r="BH458" s="83"/>
      <c r="BI458" s="94"/>
      <c r="BJ458" s="83"/>
      <c r="BK458" s="84"/>
      <c r="BL458" s="83"/>
      <c r="BM458" s="94"/>
      <c r="BN458" s="83"/>
      <c r="BO458" s="94"/>
      <c r="BP458" s="83"/>
      <c r="BQ458" s="84"/>
      <c r="BR458" s="83"/>
      <c r="BS458" s="94"/>
      <c r="BT458" s="83"/>
      <c r="BU458" s="94"/>
      <c r="BV458" s="83"/>
      <c r="BW458" s="84"/>
      <c r="BX458" s="83"/>
      <c r="BY458" s="94"/>
      <c r="BZ458" s="83"/>
      <c r="CA458" s="94"/>
      <c r="CB458" s="83"/>
      <c r="CC458" s="84"/>
      <c r="CD458" s="83"/>
      <c r="CE458" s="94"/>
      <c r="CF458" s="83"/>
      <c r="CG458" s="85"/>
    </row>
    <row r="459" spans="54:85" ht="14.25">
      <c r="BB459" s="83"/>
      <c r="BC459" s="91"/>
      <c r="BD459" s="83"/>
      <c r="BE459" s="21"/>
      <c r="BF459" s="83"/>
      <c r="BG459" s="91"/>
      <c r="BH459" s="83"/>
      <c r="BI459" s="94"/>
      <c r="BJ459" s="83"/>
      <c r="BK459" s="84"/>
      <c r="BL459" s="83"/>
      <c r="BM459" s="94"/>
      <c r="BN459" s="83"/>
      <c r="BO459" s="94"/>
      <c r="BP459" s="83"/>
      <c r="BQ459" s="84"/>
      <c r="BR459" s="83"/>
      <c r="BS459" s="94"/>
      <c r="BT459" s="83"/>
      <c r="BU459" s="94"/>
      <c r="BV459" s="83"/>
      <c r="BW459" s="84"/>
      <c r="BX459" s="83"/>
      <c r="BY459" s="94"/>
      <c r="BZ459" s="83"/>
      <c r="CA459" s="94"/>
      <c r="CB459" s="83"/>
      <c r="CC459" s="84"/>
      <c r="CD459" s="83"/>
      <c r="CE459" s="94"/>
      <c r="CF459" s="83"/>
      <c r="CG459" s="85"/>
    </row>
    <row r="460" spans="54:85" ht="14.25">
      <c r="BB460" s="83"/>
      <c r="BC460" s="91"/>
      <c r="BD460" s="83"/>
      <c r="BE460" s="21"/>
      <c r="BF460" s="83"/>
      <c r="BG460" s="91"/>
      <c r="BH460" s="83"/>
      <c r="BI460" s="94"/>
      <c r="BJ460" s="83"/>
      <c r="BK460" s="84"/>
      <c r="BL460" s="83"/>
      <c r="BM460" s="94"/>
      <c r="BN460" s="83"/>
      <c r="BO460" s="94"/>
      <c r="BP460" s="83"/>
      <c r="BQ460" s="84"/>
      <c r="BR460" s="83"/>
      <c r="BS460" s="94"/>
      <c r="BT460" s="83"/>
      <c r="BU460" s="94"/>
      <c r="BV460" s="83"/>
      <c r="BW460" s="84"/>
      <c r="BX460" s="83"/>
      <c r="BY460" s="94"/>
      <c r="BZ460" s="83"/>
      <c r="CA460" s="94"/>
      <c r="CB460" s="83"/>
      <c r="CC460" s="84"/>
      <c r="CD460" s="83"/>
      <c r="CE460" s="94"/>
      <c r="CF460" s="83"/>
      <c r="CG460" s="85"/>
    </row>
    <row r="461" spans="54:85" ht="14.25">
      <c r="BB461" s="83"/>
      <c r="BC461" s="91"/>
      <c r="BD461" s="83"/>
      <c r="BE461" s="21"/>
      <c r="BF461" s="83"/>
      <c r="BG461" s="91"/>
      <c r="BH461" s="83"/>
      <c r="BI461" s="94"/>
      <c r="BJ461" s="83"/>
      <c r="BK461" s="84"/>
      <c r="BL461" s="83"/>
      <c r="BM461" s="94"/>
      <c r="BN461" s="83"/>
      <c r="BO461" s="94"/>
      <c r="BP461" s="83"/>
      <c r="BQ461" s="84"/>
      <c r="BR461" s="83"/>
      <c r="BS461" s="94"/>
      <c r="BT461" s="83"/>
      <c r="BU461" s="94"/>
      <c r="BV461" s="83"/>
      <c r="BW461" s="84"/>
      <c r="BX461" s="83"/>
      <c r="BY461" s="94"/>
      <c r="BZ461" s="83"/>
      <c r="CA461" s="94"/>
      <c r="CB461" s="83"/>
      <c r="CC461" s="84"/>
      <c r="CD461" s="83"/>
      <c r="CE461" s="94"/>
      <c r="CF461" s="83"/>
      <c r="CG461" s="85"/>
    </row>
    <row r="462" spans="54:85" ht="14.25">
      <c r="BB462" s="83"/>
      <c r="BC462" s="91"/>
      <c r="BD462" s="83"/>
      <c r="BE462" s="21"/>
      <c r="BF462" s="83"/>
      <c r="BG462" s="91"/>
      <c r="BH462" s="83"/>
      <c r="BI462" s="94"/>
      <c r="BJ462" s="83"/>
      <c r="BK462" s="84"/>
      <c r="BL462" s="83"/>
      <c r="BM462" s="94"/>
      <c r="BN462" s="83"/>
      <c r="BO462" s="94"/>
      <c r="BP462" s="83"/>
      <c r="BQ462" s="84"/>
      <c r="BR462" s="83"/>
      <c r="BS462" s="94"/>
      <c r="BT462" s="83"/>
      <c r="BU462" s="94"/>
      <c r="BV462" s="83"/>
      <c r="BW462" s="84"/>
      <c r="BX462" s="83"/>
      <c r="BY462" s="94"/>
      <c r="BZ462" s="83"/>
      <c r="CA462" s="94"/>
      <c r="CB462" s="83"/>
      <c r="CC462" s="84"/>
      <c r="CD462" s="83"/>
      <c r="CE462" s="94"/>
      <c r="CF462" s="83"/>
      <c r="CG462" s="85"/>
    </row>
    <row r="463" spans="54:85" ht="14.25">
      <c r="BB463" s="83"/>
      <c r="BC463" s="91"/>
      <c r="BD463" s="83"/>
      <c r="BE463" s="21"/>
      <c r="BF463" s="83"/>
      <c r="BG463" s="91"/>
      <c r="BH463" s="83"/>
      <c r="BI463" s="94"/>
      <c r="BJ463" s="83"/>
      <c r="BK463" s="84"/>
      <c r="BL463" s="83"/>
      <c r="BM463" s="94"/>
      <c r="BN463" s="83"/>
      <c r="BO463" s="94"/>
      <c r="BP463" s="83"/>
      <c r="BQ463" s="84"/>
      <c r="BR463" s="83"/>
      <c r="BS463" s="94"/>
      <c r="BT463" s="83"/>
      <c r="BU463" s="94"/>
      <c r="BV463" s="83"/>
      <c r="BW463" s="84"/>
      <c r="BX463" s="83"/>
      <c r="BY463" s="94"/>
      <c r="BZ463" s="83"/>
      <c r="CA463" s="94"/>
      <c r="CB463" s="83"/>
      <c r="CC463" s="84"/>
      <c r="CD463" s="83"/>
      <c r="CE463" s="94"/>
      <c r="CF463" s="83"/>
      <c r="CG463" s="85"/>
    </row>
    <row r="464" spans="54:85" ht="14.25">
      <c r="BB464" s="83"/>
      <c r="BC464" s="91"/>
      <c r="BD464" s="83"/>
      <c r="BE464" s="21"/>
      <c r="BF464" s="83"/>
      <c r="BG464" s="91"/>
      <c r="BH464" s="83"/>
      <c r="BI464" s="94"/>
      <c r="BJ464" s="83"/>
      <c r="BK464" s="84"/>
      <c r="BL464" s="83"/>
      <c r="BM464" s="94"/>
      <c r="BN464" s="83"/>
      <c r="BO464" s="94"/>
      <c r="BP464" s="83"/>
      <c r="BQ464" s="84"/>
      <c r="BR464" s="83"/>
      <c r="BS464" s="94"/>
      <c r="BT464" s="83"/>
      <c r="BU464" s="94"/>
      <c r="BV464" s="83"/>
      <c r="BW464" s="84"/>
      <c r="BX464" s="83"/>
      <c r="BY464" s="94"/>
      <c r="BZ464" s="83"/>
      <c r="CA464" s="94"/>
      <c r="CB464" s="83"/>
      <c r="CC464" s="84"/>
      <c r="CD464" s="83"/>
      <c r="CE464" s="94"/>
      <c r="CF464" s="83"/>
      <c r="CG464" s="85"/>
    </row>
    <row r="465" spans="54:85" ht="14.25">
      <c r="BB465" s="83"/>
      <c r="BC465" s="91"/>
      <c r="BD465" s="83"/>
      <c r="BE465" s="21"/>
      <c r="BF465" s="83"/>
      <c r="BG465" s="91"/>
      <c r="BH465" s="83"/>
      <c r="BI465" s="94"/>
      <c r="BJ465" s="83"/>
      <c r="BK465" s="84"/>
      <c r="BL465" s="83"/>
      <c r="BM465" s="94"/>
      <c r="BN465" s="83"/>
      <c r="BO465" s="94"/>
      <c r="BP465" s="83"/>
      <c r="BQ465" s="84"/>
      <c r="BR465" s="83"/>
      <c r="BS465" s="94"/>
      <c r="BT465" s="83"/>
      <c r="BU465" s="94"/>
      <c r="BV465" s="83"/>
      <c r="BW465" s="84"/>
      <c r="BX465" s="83"/>
      <c r="BY465" s="94"/>
      <c r="BZ465" s="83"/>
      <c r="CA465" s="94"/>
      <c r="CB465" s="83"/>
      <c r="CC465" s="84"/>
      <c r="CD465" s="83"/>
      <c r="CE465" s="94"/>
      <c r="CF465" s="83"/>
      <c r="CG465" s="85"/>
    </row>
    <row r="466" spans="54:85" ht="14.25">
      <c r="BB466" s="83"/>
      <c r="BC466" s="91"/>
      <c r="BD466" s="83"/>
      <c r="BE466" s="21"/>
      <c r="BF466" s="83"/>
      <c r="BG466" s="91"/>
      <c r="BH466" s="83"/>
      <c r="BI466" s="94"/>
      <c r="BJ466" s="83"/>
      <c r="BK466" s="84"/>
      <c r="BL466" s="83"/>
      <c r="BM466" s="94"/>
      <c r="BN466" s="83"/>
      <c r="BO466" s="94"/>
      <c r="BP466" s="83"/>
      <c r="BQ466" s="84"/>
      <c r="BR466" s="83"/>
      <c r="BS466" s="94"/>
      <c r="BT466" s="83"/>
      <c r="BU466" s="94"/>
      <c r="BV466" s="83"/>
      <c r="BW466" s="84"/>
      <c r="BX466" s="83"/>
      <c r="BY466" s="94"/>
      <c r="BZ466" s="83"/>
      <c r="CA466" s="94"/>
      <c r="CB466" s="83"/>
      <c r="CC466" s="84"/>
      <c r="CD466" s="83"/>
      <c r="CE466" s="94"/>
      <c r="CF466" s="83"/>
      <c r="CG466" s="85"/>
    </row>
    <row r="467" spans="54:85" ht="14.25">
      <c r="BB467" s="83"/>
      <c r="BC467" s="91"/>
      <c r="BD467" s="83"/>
      <c r="BE467" s="21"/>
      <c r="BF467" s="83"/>
      <c r="BG467" s="91"/>
      <c r="BH467" s="83"/>
      <c r="BI467" s="94"/>
      <c r="BJ467" s="83"/>
      <c r="BK467" s="84"/>
      <c r="BL467" s="83"/>
      <c r="BM467" s="94"/>
      <c r="BN467" s="83"/>
      <c r="BO467" s="94"/>
      <c r="BP467" s="83"/>
      <c r="BQ467" s="84"/>
      <c r="BR467" s="83"/>
      <c r="BS467" s="94"/>
      <c r="BT467" s="83"/>
      <c r="BU467" s="94"/>
      <c r="BV467" s="83"/>
      <c r="BW467" s="84"/>
      <c r="BX467" s="83"/>
      <c r="BY467" s="94"/>
      <c r="BZ467" s="83"/>
      <c r="CA467" s="94"/>
      <c r="CB467" s="83"/>
      <c r="CC467" s="84"/>
      <c r="CD467" s="83"/>
      <c r="CE467" s="94"/>
      <c r="CF467" s="83"/>
      <c r="CG467" s="85"/>
    </row>
    <row r="468" spans="54:85" ht="14.25">
      <c r="BB468" s="83"/>
      <c r="BC468" s="91"/>
      <c r="BD468" s="83"/>
      <c r="BE468" s="21"/>
      <c r="BF468" s="83"/>
      <c r="BG468" s="91"/>
      <c r="BH468" s="83"/>
      <c r="BI468" s="94"/>
      <c r="BJ468" s="83"/>
      <c r="BK468" s="84"/>
      <c r="BL468" s="83"/>
      <c r="BM468" s="94"/>
      <c r="BN468" s="83"/>
      <c r="BO468" s="94"/>
      <c r="BP468" s="83"/>
      <c r="BQ468" s="84"/>
      <c r="BR468" s="83"/>
      <c r="BS468" s="94"/>
      <c r="BT468" s="83"/>
      <c r="BU468" s="94"/>
      <c r="BV468" s="83"/>
      <c r="BW468" s="84"/>
      <c r="BX468" s="83"/>
      <c r="BY468" s="94"/>
      <c r="BZ468" s="83"/>
      <c r="CA468" s="94"/>
      <c r="CB468" s="83"/>
      <c r="CC468" s="84"/>
      <c r="CD468" s="83"/>
      <c r="CE468" s="94"/>
      <c r="CF468" s="83"/>
      <c r="CG468" s="85"/>
    </row>
    <row r="469" spans="54:85" ht="14.25">
      <c r="BB469" s="83"/>
      <c r="BC469" s="91"/>
      <c r="BD469" s="83"/>
      <c r="BE469" s="21"/>
      <c r="BF469" s="83"/>
      <c r="BG469" s="91"/>
      <c r="BH469" s="83"/>
      <c r="BI469" s="94"/>
      <c r="BJ469" s="83"/>
      <c r="BK469" s="84"/>
      <c r="BL469" s="83"/>
      <c r="BM469" s="94"/>
      <c r="BN469" s="83"/>
      <c r="BO469" s="94"/>
      <c r="BP469" s="83"/>
      <c r="BQ469" s="84"/>
      <c r="BR469" s="83"/>
      <c r="BS469" s="94"/>
      <c r="BT469" s="83"/>
      <c r="BU469" s="94"/>
      <c r="BV469" s="83"/>
      <c r="BW469" s="84"/>
      <c r="BX469" s="83"/>
      <c r="BY469" s="94"/>
      <c r="BZ469" s="83"/>
      <c r="CA469" s="94"/>
      <c r="CB469" s="83"/>
      <c r="CC469" s="84"/>
      <c r="CD469" s="83"/>
      <c r="CE469" s="94"/>
      <c r="CF469" s="83"/>
      <c r="CG469" s="85"/>
    </row>
    <row r="470" spans="54:85" ht="14.25">
      <c r="BB470" s="83"/>
      <c r="BC470" s="91"/>
      <c r="BD470" s="83"/>
      <c r="BE470" s="21"/>
      <c r="BF470" s="83"/>
      <c r="BG470" s="91"/>
      <c r="BH470" s="83"/>
      <c r="BI470" s="94"/>
      <c r="BJ470" s="83"/>
      <c r="BK470" s="84"/>
      <c r="BL470" s="83"/>
      <c r="BM470" s="94"/>
      <c r="BN470" s="83"/>
      <c r="BO470" s="94"/>
      <c r="BP470" s="83"/>
      <c r="BQ470" s="84"/>
      <c r="BR470" s="83"/>
      <c r="BS470" s="94"/>
      <c r="BT470" s="83"/>
      <c r="BU470" s="94"/>
      <c r="BV470" s="83"/>
      <c r="BW470" s="84"/>
      <c r="BX470" s="83"/>
      <c r="BY470" s="94"/>
      <c r="BZ470" s="83"/>
      <c r="CA470" s="94"/>
      <c r="CB470" s="83"/>
      <c r="CC470" s="84"/>
      <c r="CD470" s="83"/>
      <c r="CE470" s="94"/>
      <c r="CF470" s="83"/>
      <c r="CG470" s="85"/>
    </row>
    <row r="471" spans="54:85" ht="14.25">
      <c r="BB471" s="83"/>
      <c r="BC471" s="91"/>
      <c r="BD471" s="83"/>
      <c r="BE471" s="21"/>
      <c r="BF471" s="83"/>
      <c r="BG471" s="91"/>
      <c r="BH471" s="83"/>
      <c r="BI471" s="94"/>
      <c r="BJ471" s="83"/>
      <c r="BK471" s="84"/>
      <c r="BL471" s="83"/>
      <c r="BM471" s="94"/>
      <c r="BN471" s="83"/>
      <c r="BO471" s="94"/>
      <c r="BP471" s="83"/>
      <c r="BQ471" s="84"/>
      <c r="BR471" s="83"/>
      <c r="BS471" s="94"/>
      <c r="BT471" s="83"/>
      <c r="BU471" s="94"/>
      <c r="BV471" s="83"/>
      <c r="BW471" s="84"/>
      <c r="BX471" s="83"/>
      <c r="BY471" s="94"/>
      <c r="BZ471" s="83"/>
      <c r="CA471" s="94"/>
      <c r="CB471" s="83"/>
      <c r="CC471" s="84"/>
      <c r="CD471" s="83"/>
      <c r="CE471" s="94"/>
      <c r="CF471" s="83"/>
      <c r="CG471" s="85"/>
    </row>
    <row r="472" spans="54:85" ht="14.25">
      <c r="BB472" s="83"/>
      <c r="BC472" s="91"/>
      <c r="BD472" s="83"/>
      <c r="BE472" s="21"/>
      <c r="BF472" s="83"/>
      <c r="BG472" s="91"/>
      <c r="BH472" s="83"/>
      <c r="BI472" s="94"/>
      <c r="BJ472" s="83"/>
      <c r="BK472" s="84"/>
      <c r="BL472" s="83"/>
      <c r="BM472" s="94"/>
      <c r="BN472" s="83"/>
      <c r="BO472" s="94"/>
      <c r="BP472" s="83"/>
      <c r="BQ472" s="84"/>
      <c r="BR472" s="83"/>
      <c r="BS472" s="94"/>
      <c r="BT472" s="83"/>
      <c r="BU472" s="94"/>
      <c r="BV472" s="83"/>
      <c r="BW472" s="84"/>
      <c r="BX472" s="83"/>
      <c r="BY472" s="94"/>
      <c r="BZ472" s="83"/>
      <c r="CA472" s="94"/>
      <c r="CB472" s="83"/>
      <c r="CC472" s="84"/>
      <c r="CD472" s="83"/>
      <c r="CE472" s="94"/>
      <c r="CF472" s="83"/>
      <c r="CG472" s="85"/>
    </row>
    <row r="473" spans="54:85" ht="14.25">
      <c r="BB473" s="83"/>
      <c r="BC473" s="91"/>
      <c r="BD473" s="83"/>
      <c r="BE473" s="21"/>
      <c r="BF473" s="83"/>
      <c r="BG473" s="91"/>
      <c r="BH473" s="83"/>
      <c r="BI473" s="94"/>
      <c r="BJ473" s="83"/>
      <c r="BK473" s="84"/>
      <c r="BL473" s="83"/>
      <c r="BM473" s="94"/>
      <c r="BN473" s="83"/>
      <c r="BO473" s="94"/>
      <c r="BP473" s="83"/>
      <c r="BQ473" s="84"/>
      <c r="BR473" s="83"/>
      <c r="BS473" s="94"/>
      <c r="BT473" s="83"/>
      <c r="BU473" s="94"/>
      <c r="BV473" s="83"/>
      <c r="BW473" s="84"/>
      <c r="BX473" s="83"/>
      <c r="BY473" s="94"/>
      <c r="BZ473" s="83"/>
      <c r="CA473" s="94"/>
      <c r="CB473" s="83"/>
      <c r="CC473" s="84"/>
      <c r="CD473" s="83"/>
      <c r="CE473" s="94"/>
      <c r="CF473" s="83"/>
      <c r="CG473" s="85"/>
    </row>
    <row r="474" spans="54:85" ht="14.25">
      <c r="BB474" s="83"/>
      <c r="BC474" s="91"/>
      <c r="BD474" s="83"/>
      <c r="BE474" s="21"/>
      <c r="BF474" s="83"/>
      <c r="BG474" s="91"/>
      <c r="BH474" s="83"/>
      <c r="BI474" s="94"/>
      <c r="BJ474" s="83"/>
      <c r="BK474" s="84"/>
      <c r="BL474" s="83"/>
      <c r="BM474" s="94"/>
      <c r="BN474" s="83"/>
      <c r="BO474" s="94"/>
      <c r="BP474" s="83"/>
      <c r="BQ474" s="84"/>
      <c r="BR474" s="83"/>
      <c r="BS474" s="94"/>
      <c r="BT474" s="83"/>
      <c r="BU474" s="94"/>
      <c r="BV474" s="83"/>
      <c r="BW474" s="84"/>
      <c r="BX474" s="83"/>
      <c r="BY474" s="94"/>
      <c r="BZ474" s="83"/>
      <c r="CA474" s="94"/>
      <c r="CB474" s="83"/>
      <c r="CC474" s="84"/>
      <c r="CD474" s="83"/>
      <c r="CE474" s="94"/>
      <c r="CF474" s="83"/>
      <c r="CG474" s="85"/>
    </row>
    <row r="475" spans="54:85" ht="14.25">
      <c r="BB475" s="83"/>
      <c r="BC475" s="91"/>
      <c r="BD475" s="83"/>
      <c r="BE475" s="21"/>
      <c r="BF475" s="83"/>
      <c r="BG475" s="91"/>
      <c r="BH475" s="83"/>
      <c r="BI475" s="94"/>
      <c r="BJ475" s="83"/>
      <c r="BK475" s="84"/>
      <c r="BL475" s="83"/>
      <c r="BM475" s="94"/>
      <c r="BN475" s="83"/>
      <c r="BO475" s="94"/>
      <c r="BP475" s="83"/>
      <c r="BQ475" s="84"/>
      <c r="BR475" s="83"/>
      <c r="BS475" s="94"/>
      <c r="BT475" s="83"/>
      <c r="BU475" s="94"/>
      <c r="BV475" s="83"/>
      <c r="BW475" s="84"/>
      <c r="BX475" s="83"/>
      <c r="BY475" s="94"/>
      <c r="BZ475" s="83"/>
      <c r="CA475" s="94"/>
      <c r="CB475" s="83"/>
      <c r="CC475" s="84"/>
      <c r="CD475" s="83"/>
      <c r="CE475" s="94"/>
      <c r="CF475" s="83"/>
      <c r="CG475" s="85"/>
    </row>
    <row r="476" spans="54:85" ht="14.25">
      <c r="BB476" s="83"/>
      <c r="BC476" s="91"/>
      <c r="BD476" s="83"/>
      <c r="BE476" s="21"/>
      <c r="BF476" s="83"/>
      <c r="BG476" s="91"/>
      <c r="BH476" s="83"/>
      <c r="BI476" s="94"/>
      <c r="BJ476" s="83"/>
      <c r="BK476" s="84"/>
      <c r="BL476" s="83"/>
      <c r="BM476" s="94"/>
      <c r="BN476" s="83"/>
      <c r="BO476" s="94"/>
      <c r="BP476" s="83"/>
      <c r="BQ476" s="84"/>
      <c r="BR476" s="83"/>
      <c r="BS476" s="94"/>
      <c r="BT476" s="83"/>
      <c r="BU476" s="94"/>
      <c r="BV476" s="83"/>
      <c r="BW476" s="84"/>
      <c r="BX476" s="83"/>
      <c r="BY476" s="94"/>
      <c r="BZ476" s="83"/>
      <c r="CA476" s="94"/>
      <c r="CB476" s="83"/>
      <c r="CC476" s="84"/>
      <c r="CD476" s="83"/>
      <c r="CE476" s="94"/>
      <c r="CF476" s="83"/>
      <c r="CG476" s="85"/>
    </row>
    <row r="477" spans="54:85" ht="14.25">
      <c r="BB477" s="83"/>
      <c r="BC477" s="91"/>
      <c r="BD477" s="83"/>
      <c r="BE477" s="21"/>
      <c r="BF477" s="83"/>
      <c r="BG477" s="91"/>
      <c r="BH477" s="83"/>
      <c r="BI477" s="94"/>
      <c r="BJ477" s="83"/>
      <c r="BK477" s="84"/>
      <c r="BL477" s="83"/>
      <c r="BM477" s="94"/>
      <c r="BN477" s="83"/>
      <c r="BO477" s="94"/>
      <c r="BP477" s="83"/>
      <c r="BQ477" s="84"/>
      <c r="BR477" s="83"/>
      <c r="BS477" s="94"/>
      <c r="BT477" s="83"/>
      <c r="BU477" s="94"/>
      <c r="BV477" s="83"/>
      <c r="BW477" s="84"/>
      <c r="BX477" s="83"/>
      <c r="BY477" s="94"/>
      <c r="BZ477" s="83"/>
      <c r="CA477" s="94"/>
      <c r="CB477" s="83"/>
      <c r="CC477" s="84"/>
      <c r="CD477" s="83"/>
      <c r="CE477" s="94"/>
      <c r="CF477" s="83"/>
      <c r="CG477" s="85"/>
    </row>
    <row r="478" spans="54:85" ht="14.25">
      <c r="BB478" s="83"/>
      <c r="BC478" s="91"/>
      <c r="BD478" s="83"/>
      <c r="BE478" s="21"/>
      <c r="BF478" s="83"/>
      <c r="BG478" s="91"/>
      <c r="BH478" s="83"/>
      <c r="BI478" s="94"/>
      <c r="BJ478" s="83"/>
      <c r="BK478" s="84"/>
      <c r="BL478" s="83"/>
      <c r="BM478" s="94"/>
      <c r="BN478" s="83"/>
      <c r="BO478" s="94"/>
      <c r="BP478" s="83"/>
      <c r="BQ478" s="84"/>
      <c r="BR478" s="83"/>
      <c r="BS478" s="94"/>
      <c r="BT478" s="83"/>
      <c r="BU478" s="94"/>
      <c r="BV478" s="83"/>
      <c r="BW478" s="84"/>
      <c r="BX478" s="83"/>
      <c r="BY478" s="94"/>
      <c r="BZ478" s="83"/>
      <c r="CA478" s="94"/>
      <c r="CB478" s="83"/>
      <c r="CC478" s="84"/>
      <c r="CD478" s="83"/>
      <c r="CE478" s="94"/>
      <c r="CF478" s="83"/>
      <c r="CG478" s="85"/>
    </row>
    <row r="479" spans="54:85" ht="14.25">
      <c r="BB479" s="83"/>
      <c r="BC479" s="91"/>
      <c r="BD479" s="83"/>
      <c r="BE479" s="21"/>
      <c r="BF479" s="83"/>
      <c r="BG479" s="91"/>
      <c r="BH479" s="83"/>
      <c r="BI479" s="94"/>
      <c r="BJ479" s="83"/>
      <c r="BK479" s="84"/>
      <c r="BL479" s="83"/>
      <c r="BM479" s="94"/>
      <c r="BN479" s="83"/>
      <c r="BO479" s="94"/>
      <c r="BP479" s="83"/>
      <c r="BQ479" s="84"/>
      <c r="BR479" s="83"/>
      <c r="BS479" s="94"/>
      <c r="BT479" s="83"/>
      <c r="BU479" s="94"/>
      <c r="BV479" s="83"/>
      <c r="BW479" s="84"/>
      <c r="BX479" s="83"/>
      <c r="BY479" s="94"/>
      <c r="BZ479" s="83"/>
      <c r="CA479" s="94"/>
      <c r="CB479" s="83"/>
      <c r="CC479" s="84"/>
      <c r="CD479" s="83"/>
      <c r="CE479" s="94"/>
      <c r="CF479" s="83"/>
      <c r="CG479" s="85"/>
    </row>
    <row r="480" spans="54:85" ht="14.25">
      <c r="BB480" s="83"/>
      <c r="BC480" s="91"/>
      <c r="BD480" s="83"/>
      <c r="BE480" s="21"/>
      <c r="BF480" s="83"/>
      <c r="BG480" s="91"/>
      <c r="BH480" s="83"/>
      <c r="BI480" s="94"/>
      <c r="BJ480" s="83"/>
      <c r="BK480" s="84"/>
      <c r="BL480" s="83"/>
      <c r="BM480" s="94"/>
      <c r="BN480" s="83"/>
      <c r="BO480" s="94"/>
      <c r="BP480" s="83"/>
      <c r="BQ480" s="84"/>
      <c r="BR480" s="83"/>
      <c r="BS480" s="94"/>
      <c r="BT480" s="83"/>
      <c r="BU480" s="94"/>
      <c r="BV480" s="83"/>
      <c r="BW480" s="84"/>
      <c r="BX480" s="83"/>
      <c r="BY480" s="94"/>
      <c r="BZ480" s="83"/>
      <c r="CA480" s="94"/>
      <c r="CB480" s="83"/>
      <c r="CC480" s="84"/>
      <c r="CD480" s="83"/>
      <c r="CE480" s="94"/>
      <c r="CF480" s="83"/>
      <c r="CG480" s="85"/>
    </row>
    <row r="481" spans="54:85" ht="14.25">
      <c r="BB481" s="83"/>
      <c r="BC481" s="91"/>
      <c r="BD481" s="83"/>
      <c r="BE481" s="21"/>
      <c r="BF481" s="83"/>
      <c r="BG481" s="91"/>
      <c r="BH481" s="83"/>
      <c r="BI481" s="94"/>
      <c r="BJ481" s="83"/>
      <c r="BK481" s="84"/>
      <c r="BL481" s="83"/>
      <c r="BM481" s="94"/>
      <c r="BN481" s="83"/>
      <c r="BO481" s="94"/>
      <c r="BP481" s="83"/>
      <c r="BQ481" s="84"/>
      <c r="BR481" s="83"/>
      <c r="BS481" s="94"/>
      <c r="BT481" s="83"/>
      <c r="BU481" s="94"/>
      <c r="BV481" s="83"/>
      <c r="BW481" s="84"/>
      <c r="BX481" s="83"/>
      <c r="BY481" s="94"/>
      <c r="BZ481" s="83"/>
      <c r="CA481" s="94"/>
      <c r="CB481" s="83"/>
      <c r="CC481" s="84"/>
      <c r="CD481" s="83"/>
      <c r="CE481" s="94"/>
      <c r="CF481" s="83"/>
      <c r="CG481" s="85"/>
    </row>
    <row r="482" spans="54:85" ht="14.25">
      <c r="BB482" s="83"/>
      <c r="BC482" s="91"/>
      <c r="BD482" s="83"/>
      <c r="BE482" s="21"/>
      <c r="BF482" s="83"/>
      <c r="BG482" s="91"/>
      <c r="BH482" s="83"/>
      <c r="BI482" s="94"/>
      <c r="BJ482" s="83"/>
      <c r="BK482" s="84"/>
      <c r="BL482" s="83"/>
      <c r="BM482" s="94"/>
      <c r="BN482" s="83"/>
      <c r="BO482" s="94"/>
      <c r="BP482" s="83"/>
      <c r="BQ482" s="84"/>
      <c r="BR482" s="83"/>
      <c r="BS482" s="94"/>
      <c r="BT482" s="83"/>
      <c r="BU482" s="94"/>
      <c r="BV482" s="83"/>
      <c r="BW482" s="84"/>
      <c r="BX482" s="83"/>
      <c r="BY482" s="94"/>
      <c r="BZ482" s="83"/>
      <c r="CA482" s="94"/>
      <c r="CB482" s="83"/>
      <c r="CC482" s="84"/>
      <c r="CD482" s="83"/>
      <c r="CE482" s="94"/>
      <c r="CF482" s="83"/>
      <c r="CG482" s="85"/>
    </row>
    <row r="483" spans="54:85" ht="14.25">
      <c r="BB483" s="83"/>
      <c r="BC483" s="91"/>
      <c r="BD483" s="83"/>
      <c r="BE483" s="21"/>
      <c r="BF483" s="83"/>
      <c r="BG483" s="91"/>
      <c r="BH483" s="83"/>
      <c r="BI483" s="94"/>
      <c r="BJ483" s="83"/>
      <c r="BK483" s="84"/>
      <c r="BL483" s="83"/>
      <c r="BM483" s="94"/>
      <c r="BN483" s="83"/>
      <c r="BO483" s="94"/>
      <c r="BP483" s="83"/>
      <c r="BQ483" s="84"/>
      <c r="BR483" s="83"/>
      <c r="BS483" s="94"/>
      <c r="BT483" s="83"/>
      <c r="BU483" s="94"/>
      <c r="BV483" s="83"/>
      <c r="BW483" s="84"/>
      <c r="BX483" s="83"/>
      <c r="BY483" s="94"/>
      <c r="BZ483" s="83"/>
      <c r="CA483" s="94"/>
      <c r="CB483" s="83"/>
      <c r="CC483" s="84"/>
      <c r="CD483" s="83"/>
      <c r="CE483" s="94"/>
      <c r="CF483" s="83"/>
      <c r="CG483" s="85"/>
    </row>
    <row r="484" spans="54:85" ht="14.25">
      <c r="BB484" s="83"/>
      <c r="BC484" s="91"/>
      <c r="BD484" s="83"/>
      <c r="BE484" s="21"/>
      <c r="BF484" s="83"/>
      <c r="BG484" s="91"/>
      <c r="BH484" s="83"/>
      <c r="BI484" s="94"/>
      <c r="BJ484" s="83"/>
      <c r="BK484" s="84"/>
      <c r="BL484" s="83"/>
      <c r="BM484" s="94"/>
      <c r="BN484" s="83"/>
      <c r="BO484" s="94"/>
      <c r="BP484" s="83"/>
      <c r="BQ484" s="84"/>
      <c r="BR484" s="83"/>
      <c r="BS484" s="94"/>
      <c r="BT484" s="83"/>
      <c r="BU484" s="94"/>
      <c r="BV484" s="83"/>
      <c r="BW484" s="84"/>
      <c r="BX484" s="83"/>
      <c r="BY484" s="94"/>
      <c r="BZ484" s="83"/>
      <c r="CA484" s="94"/>
      <c r="CB484" s="83"/>
      <c r="CC484" s="84"/>
      <c r="CD484" s="83"/>
      <c r="CE484" s="94"/>
      <c r="CF484" s="83"/>
      <c r="CG484" s="85"/>
    </row>
    <row r="485" spans="54:85" ht="14.25">
      <c r="BB485" s="83"/>
      <c r="BC485" s="91"/>
      <c r="BD485" s="83"/>
      <c r="BE485" s="21"/>
      <c r="BF485" s="83"/>
      <c r="BG485" s="91"/>
      <c r="BH485" s="83"/>
      <c r="BI485" s="94"/>
      <c r="BJ485" s="83"/>
      <c r="BK485" s="84"/>
      <c r="BL485" s="83"/>
      <c r="BM485" s="94"/>
      <c r="BN485" s="83"/>
      <c r="BO485" s="94"/>
      <c r="BP485" s="83"/>
      <c r="BQ485" s="84"/>
      <c r="BR485" s="83"/>
      <c r="BS485" s="94"/>
      <c r="BT485" s="83"/>
      <c r="BU485" s="94"/>
      <c r="BV485" s="83"/>
      <c r="BW485" s="84"/>
      <c r="BX485" s="83"/>
      <c r="BY485" s="94"/>
      <c r="BZ485" s="83"/>
      <c r="CA485" s="94"/>
      <c r="CB485" s="83"/>
      <c r="CC485" s="84"/>
      <c r="CD485" s="83"/>
      <c r="CE485" s="94"/>
      <c r="CF485" s="83"/>
      <c r="CG485" s="85"/>
    </row>
    <row r="486" spans="54:85" ht="14.25">
      <c r="BB486" s="83"/>
      <c r="BC486" s="91"/>
      <c r="BD486" s="83"/>
      <c r="BE486" s="21"/>
      <c r="BF486" s="83"/>
      <c r="BG486" s="91"/>
      <c r="BH486" s="83"/>
      <c r="BI486" s="94"/>
      <c r="BJ486" s="83"/>
      <c r="BK486" s="84"/>
      <c r="BL486" s="83"/>
      <c r="BM486" s="94"/>
      <c r="BN486" s="83"/>
      <c r="BO486" s="94"/>
      <c r="BP486" s="83"/>
      <c r="BQ486" s="84"/>
      <c r="BR486" s="83"/>
      <c r="BS486" s="94"/>
      <c r="BT486" s="83"/>
      <c r="BU486" s="94"/>
      <c r="BV486" s="83"/>
      <c r="BW486" s="84"/>
      <c r="BX486" s="83"/>
      <c r="BY486" s="94"/>
      <c r="BZ486" s="83"/>
      <c r="CA486" s="94"/>
      <c r="CB486" s="83"/>
      <c r="CC486" s="84"/>
      <c r="CD486" s="83"/>
      <c r="CE486" s="94"/>
      <c r="CF486" s="83"/>
      <c r="CG486" s="85"/>
    </row>
    <row r="487" spans="54:85" ht="14.25">
      <c r="BB487" s="83"/>
      <c r="BC487" s="91"/>
      <c r="BD487" s="83"/>
      <c r="BE487" s="21"/>
      <c r="BF487" s="83"/>
      <c r="BG487" s="91"/>
      <c r="BH487" s="83"/>
      <c r="BI487" s="94"/>
      <c r="BJ487" s="83"/>
      <c r="BK487" s="84"/>
      <c r="BL487" s="83"/>
      <c r="BM487" s="94"/>
      <c r="BN487" s="83"/>
      <c r="BO487" s="94"/>
      <c r="BP487" s="83"/>
      <c r="BQ487" s="84"/>
      <c r="BR487" s="83"/>
      <c r="BS487" s="94"/>
      <c r="BT487" s="83"/>
      <c r="BU487" s="94"/>
      <c r="BV487" s="83"/>
      <c r="BW487" s="84"/>
      <c r="BX487" s="83"/>
      <c r="BY487" s="94"/>
      <c r="BZ487" s="83"/>
      <c r="CA487" s="94"/>
      <c r="CB487" s="83"/>
      <c r="CC487" s="84"/>
      <c r="CD487" s="83"/>
      <c r="CE487" s="94"/>
      <c r="CF487" s="83"/>
      <c r="CG487" s="85"/>
    </row>
    <row r="488" spans="54:85" ht="14.25">
      <c r="BB488" s="83"/>
      <c r="BC488" s="91"/>
      <c r="BD488" s="83"/>
      <c r="BE488" s="21"/>
      <c r="BF488" s="83"/>
      <c r="BG488" s="91"/>
      <c r="BH488" s="83"/>
      <c r="BI488" s="94"/>
      <c r="BJ488" s="83"/>
      <c r="BK488" s="84"/>
      <c r="BL488" s="83"/>
      <c r="BM488" s="94"/>
      <c r="BN488" s="83"/>
      <c r="BO488" s="94"/>
      <c r="BP488" s="83"/>
      <c r="BQ488" s="84"/>
      <c r="BR488" s="83"/>
      <c r="BS488" s="94"/>
      <c r="BT488" s="83"/>
      <c r="BU488" s="94"/>
      <c r="BV488" s="83"/>
      <c r="BW488" s="84"/>
      <c r="BX488" s="83"/>
      <c r="BY488" s="94"/>
      <c r="BZ488" s="83"/>
      <c r="CA488" s="94"/>
      <c r="CB488" s="83"/>
      <c r="CC488" s="84"/>
      <c r="CD488" s="83"/>
      <c r="CE488" s="94"/>
      <c r="CF488" s="83"/>
      <c r="CG488" s="85"/>
    </row>
    <row r="489" spans="54:85" ht="14.25">
      <c r="BB489" s="83"/>
      <c r="BC489" s="91"/>
      <c r="BD489" s="83"/>
      <c r="BE489" s="21"/>
      <c r="BF489" s="83"/>
      <c r="BG489" s="91"/>
      <c r="BH489" s="83"/>
      <c r="BI489" s="94"/>
      <c r="BJ489" s="83"/>
      <c r="BK489" s="84"/>
      <c r="BL489" s="83"/>
      <c r="BM489" s="94"/>
      <c r="BN489" s="83"/>
      <c r="BO489" s="94"/>
      <c r="BP489" s="83"/>
      <c r="BQ489" s="84"/>
      <c r="BR489" s="83"/>
      <c r="BS489" s="94"/>
      <c r="BT489" s="83"/>
      <c r="BU489" s="94"/>
      <c r="BV489" s="83"/>
      <c r="BW489" s="84"/>
      <c r="BX489" s="83"/>
      <c r="BY489" s="94"/>
      <c r="BZ489" s="83"/>
      <c r="CA489" s="94"/>
      <c r="CB489" s="83"/>
      <c r="CC489" s="84"/>
      <c r="CD489" s="83"/>
      <c r="CE489" s="94"/>
      <c r="CF489" s="83"/>
      <c r="CG489" s="85"/>
    </row>
    <row r="490" spans="54:85" ht="14.25">
      <c r="BB490" s="83"/>
      <c r="BC490" s="91"/>
      <c r="BD490" s="83"/>
      <c r="BE490" s="21"/>
      <c r="BF490" s="83"/>
      <c r="BG490" s="91"/>
      <c r="BH490" s="83"/>
      <c r="BI490" s="94"/>
      <c r="BJ490" s="83"/>
      <c r="BK490" s="84"/>
      <c r="BL490" s="83"/>
      <c r="BM490" s="94"/>
      <c r="BN490" s="83"/>
      <c r="BO490" s="94"/>
      <c r="BP490" s="83"/>
      <c r="BQ490" s="84"/>
      <c r="BR490" s="83"/>
      <c r="BS490" s="94"/>
      <c r="BT490" s="83"/>
      <c r="BU490" s="94"/>
      <c r="BV490" s="83"/>
      <c r="BW490" s="84"/>
      <c r="BX490" s="83"/>
      <c r="BY490" s="94"/>
      <c r="BZ490" s="83"/>
      <c r="CA490" s="94"/>
      <c r="CB490" s="83"/>
      <c r="CC490" s="84"/>
      <c r="CD490" s="83"/>
      <c r="CE490" s="94"/>
      <c r="CF490" s="83"/>
      <c r="CG490" s="85"/>
    </row>
    <row r="491" spans="54:85" ht="14.25">
      <c r="BB491" s="83"/>
      <c r="BC491" s="91"/>
      <c r="BD491" s="83"/>
      <c r="BE491" s="21"/>
      <c r="BF491" s="83"/>
      <c r="BG491" s="91"/>
      <c r="BH491" s="83"/>
      <c r="BI491" s="94"/>
      <c r="BJ491" s="83"/>
      <c r="BK491" s="84"/>
      <c r="BL491" s="83"/>
      <c r="BM491" s="94"/>
      <c r="BN491" s="83"/>
      <c r="BO491" s="94"/>
      <c r="BP491" s="83"/>
      <c r="BQ491" s="84"/>
      <c r="BR491" s="83"/>
      <c r="BS491" s="94"/>
      <c r="BT491" s="83"/>
      <c r="BU491" s="94"/>
      <c r="BV491" s="83"/>
      <c r="BW491" s="84"/>
      <c r="BX491" s="83"/>
      <c r="BY491" s="94"/>
      <c r="BZ491" s="83"/>
      <c r="CA491" s="94"/>
      <c r="CB491" s="83"/>
      <c r="CC491" s="84"/>
      <c r="CD491" s="83"/>
      <c r="CE491" s="94"/>
      <c r="CF491" s="83"/>
      <c r="CG491" s="85"/>
    </row>
    <row r="492" spans="54:85" ht="14.25">
      <c r="BB492" s="83"/>
      <c r="BC492" s="91"/>
      <c r="BD492" s="83"/>
      <c r="BE492" s="21"/>
      <c r="BF492" s="83"/>
      <c r="BG492" s="91"/>
      <c r="BH492" s="83"/>
      <c r="BI492" s="94"/>
      <c r="BJ492" s="83"/>
      <c r="BK492" s="84"/>
      <c r="BL492" s="83"/>
      <c r="BM492" s="94"/>
      <c r="BN492" s="83"/>
      <c r="BO492" s="94"/>
      <c r="BP492" s="83"/>
      <c r="BQ492" s="84"/>
      <c r="BR492" s="83"/>
      <c r="BS492" s="94"/>
      <c r="BT492" s="83"/>
      <c r="BU492" s="94"/>
      <c r="BV492" s="83"/>
      <c r="BW492" s="84"/>
      <c r="BX492" s="83"/>
      <c r="BY492" s="94"/>
      <c r="BZ492" s="83"/>
      <c r="CA492" s="94"/>
      <c r="CB492" s="83"/>
      <c r="CC492" s="84"/>
      <c r="CD492" s="83"/>
      <c r="CE492" s="94"/>
      <c r="CF492" s="83"/>
      <c r="CG492" s="85"/>
    </row>
    <row r="493" spans="54:85" ht="14.25">
      <c r="BB493" s="83"/>
      <c r="BC493" s="91"/>
      <c r="BD493" s="83"/>
      <c r="BE493" s="21"/>
      <c r="BF493" s="83"/>
      <c r="BG493" s="91"/>
      <c r="BH493" s="83"/>
      <c r="BI493" s="94"/>
      <c r="BJ493" s="83"/>
      <c r="BK493" s="84"/>
      <c r="BL493" s="83"/>
      <c r="BM493" s="94"/>
      <c r="BN493" s="83"/>
      <c r="BO493" s="94"/>
      <c r="BP493" s="83"/>
      <c r="BQ493" s="84"/>
      <c r="BR493" s="83"/>
      <c r="BS493" s="94"/>
      <c r="BT493" s="83"/>
      <c r="BU493" s="94"/>
      <c r="BV493" s="83"/>
      <c r="BW493" s="84"/>
      <c r="BX493" s="83"/>
      <c r="BY493" s="94"/>
      <c r="BZ493" s="83"/>
      <c r="CA493" s="94"/>
      <c r="CB493" s="83"/>
      <c r="CC493" s="84"/>
      <c r="CD493" s="83"/>
      <c r="CE493" s="94"/>
      <c r="CF493" s="83"/>
      <c r="CG493" s="85"/>
    </row>
    <row r="494" spans="54:85" ht="14.25">
      <c r="BB494" s="83"/>
      <c r="BC494" s="91"/>
      <c r="BD494" s="83"/>
      <c r="BE494" s="21"/>
      <c r="BF494" s="83"/>
      <c r="BG494" s="91"/>
      <c r="BH494" s="83"/>
      <c r="BI494" s="94"/>
      <c r="BJ494" s="83"/>
      <c r="BK494" s="84"/>
      <c r="BL494" s="83"/>
      <c r="BM494" s="94"/>
      <c r="BN494" s="83"/>
      <c r="BO494" s="94"/>
      <c r="BP494" s="83"/>
      <c r="BQ494" s="84"/>
      <c r="BR494" s="83"/>
      <c r="BS494" s="94"/>
      <c r="BT494" s="83"/>
      <c r="BU494" s="94"/>
      <c r="BV494" s="83"/>
      <c r="BW494" s="84"/>
      <c r="BX494" s="83"/>
      <c r="BY494" s="94"/>
      <c r="BZ494" s="83"/>
      <c r="CA494" s="94"/>
      <c r="CB494" s="83"/>
      <c r="CC494" s="84"/>
      <c r="CD494" s="83"/>
      <c r="CE494" s="94"/>
      <c r="CF494" s="83"/>
      <c r="CG494" s="85"/>
    </row>
    <row r="495" spans="54:85" ht="14.25">
      <c r="BB495" s="83"/>
      <c r="BC495" s="91"/>
      <c r="BD495" s="83"/>
      <c r="BE495" s="84"/>
      <c r="BF495" s="83"/>
      <c r="BG495" s="91"/>
      <c r="BH495" s="83"/>
      <c r="BI495" s="94"/>
      <c r="BJ495" s="83"/>
      <c r="BK495" s="84"/>
      <c r="BL495" s="83"/>
      <c r="BM495" s="94"/>
      <c r="BN495" s="83"/>
      <c r="BO495" s="94"/>
      <c r="BP495" s="83"/>
      <c r="BQ495" s="84"/>
      <c r="BR495" s="83"/>
      <c r="BS495" s="94"/>
      <c r="BT495" s="83"/>
      <c r="BU495" s="94"/>
      <c r="BV495" s="83"/>
      <c r="BW495" s="84"/>
      <c r="BX495" s="83"/>
      <c r="BY495" s="94"/>
      <c r="BZ495" s="83"/>
      <c r="CA495" s="94"/>
      <c r="CB495" s="83"/>
      <c r="CC495" s="84"/>
      <c r="CD495" s="83"/>
      <c r="CE495" s="94"/>
      <c r="CF495" s="83"/>
      <c r="CG495" s="85"/>
    </row>
    <row r="496" spans="54:85" ht="14.25">
      <c r="BB496" s="83"/>
      <c r="BC496" s="91"/>
      <c r="BD496" s="83"/>
      <c r="BE496" s="84"/>
      <c r="BF496" s="83"/>
      <c r="BG496" s="91"/>
      <c r="BH496" s="83"/>
      <c r="BI496" s="94"/>
      <c r="BJ496" s="83"/>
      <c r="BK496" s="84"/>
      <c r="BL496" s="83"/>
      <c r="BM496" s="94"/>
      <c r="BN496" s="83"/>
      <c r="BO496" s="94"/>
      <c r="BP496" s="83"/>
      <c r="BQ496" s="84"/>
      <c r="BR496" s="83"/>
      <c r="BS496" s="94"/>
      <c r="BT496" s="83"/>
      <c r="BU496" s="94"/>
      <c r="BV496" s="83"/>
      <c r="BW496" s="84"/>
      <c r="BX496" s="83"/>
      <c r="BY496" s="94"/>
      <c r="BZ496" s="83"/>
      <c r="CA496" s="94"/>
      <c r="CB496" s="83"/>
      <c r="CC496" s="84"/>
      <c r="CD496" s="83"/>
      <c r="CE496" s="94"/>
      <c r="CF496" s="83"/>
      <c r="CG496" s="85"/>
    </row>
    <row r="497" spans="54:85" ht="14.25">
      <c r="BB497" s="83"/>
      <c r="BC497" s="91"/>
      <c r="BD497" s="83"/>
      <c r="BE497" s="84"/>
      <c r="BF497" s="83"/>
      <c r="BG497" s="91"/>
      <c r="BH497" s="83"/>
      <c r="BI497" s="94"/>
      <c r="BJ497" s="83"/>
      <c r="BK497" s="84"/>
      <c r="BL497" s="83"/>
      <c r="BM497" s="94"/>
      <c r="BN497" s="83"/>
      <c r="BO497" s="94"/>
      <c r="BP497" s="83"/>
      <c r="BQ497" s="84"/>
      <c r="BR497" s="83"/>
      <c r="BS497" s="94"/>
      <c r="BT497" s="83"/>
      <c r="BU497" s="94"/>
      <c r="BV497" s="83"/>
      <c r="BW497" s="84"/>
      <c r="BX497" s="83"/>
      <c r="BY497" s="94"/>
      <c r="BZ497" s="83"/>
      <c r="CA497" s="94"/>
      <c r="CB497" s="83"/>
      <c r="CC497" s="84"/>
      <c r="CD497" s="83"/>
      <c r="CE497" s="94"/>
      <c r="CF497" s="83"/>
      <c r="CG497" s="85"/>
    </row>
    <row r="498" spans="54:85" ht="14.25">
      <c r="BB498" s="83"/>
      <c r="BC498" s="91"/>
      <c r="BD498" s="83"/>
      <c r="BE498" s="84"/>
      <c r="BF498" s="83"/>
      <c r="BG498" s="91"/>
      <c r="BH498" s="83"/>
      <c r="BI498" s="94"/>
      <c r="BJ498" s="83"/>
      <c r="BK498" s="84"/>
      <c r="BL498" s="83"/>
      <c r="BM498" s="94"/>
      <c r="BN498" s="83"/>
      <c r="BO498" s="94"/>
      <c r="BP498" s="83"/>
      <c r="BQ498" s="84"/>
      <c r="BR498" s="83"/>
      <c r="BS498" s="94"/>
      <c r="BT498" s="83"/>
      <c r="BU498" s="94"/>
      <c r="BV498" s="83"/>
      <c r="BW498" s="84"/>
      <c r="BX498" s="83"/>
      <c r="BY498" s="94"/>
      <c r="BZ498" s="83"/>
      <c r="CA498" s="94"/>
      <c r="CB498" s="83"/>
      <c r="CC498" s="84"/>
      <c r="CD498" s="83"/>
      <c r="CE498" s="94"/>
      <c r="CF498" s="83"/>
      <c r="CG498" s="85"/>
    </row>
    <row r="499" spans="54:85" ht="14.25">
      <c r="BB499" s="83"/>
      <c r="BC499" s="91"/>
      <c r="BD499" s="83"/>
      <c r="BE499" s="84"/>
      <c r="BF499" s="83"/>
      <c r="BG499" s="91"/>
      <c r="BH499" s="83"/>
      <c r="BI499" s="94"/>
      <c r="BJ499" s="83"/>
      <c r="BK499" s="84"/>
      <c r="BL499" s="83"/>
      <c r="BM499" s="94"/>
      <c r="BN499" s="83"/>
      <c r="BO499" s="94"/>
      <c r="BP499" s="83"/>
      <c r="BQ499" s="84"/>
      <c r="BR499" s="83"/>
      <c r="BS499" s="94"/>
      <c r="BT499" s="83"/>
      <c r="BU499" s="94"/>
      <c r="BV499" s="83"/>
      <c r="BW499" s="84"/>
      <c r="BX499" s="83"/>
      <c r="BY499" s="94"/>
      <c r="BZ499" s="83"/>
      <c r="CA499" s="94"/>
      <c r="CB499" s="83"/>
      <c r="CC499" s="84"/>
      <c r="CD499" s="83"/>
      <c r="CE499" s="94"/>
      <c r="CF499" s="83"/>
      <c r="CG499" s="85"/>
    </row>
    <row r="500" spans="54:85" ht="14.25">
      <c r="BB500" s="83"/>
      <c r="BC500" s="91"/>
      <c r="BD500" s="83"/>
      <c r="BE500" s="84"/>
      <c r="BF500" s="83"/>
      <c r="BG500" s="91"/>
      <c r="BH500" s="83"/>
      <c r="BI500" s="94"/>
      <c r="BJ500" s="83"/>
      <c r="BK500" s="84"/>
      <c r="BL500" s="83"/>
      <c r="BM500" s="94"/>
      <c r="BN500" s="83"/>
      <c r="BO500" s="94"/>
      <c r="BP500" s="83"/>
      <c r="BQ500" s="84"/>
      <c r="BR500" s="83"/>
      <c r="BS500" s="94"/>
      <c r="BT500" s="83"/>
      <c r="BU500" s="94"/>
      <c r="BV500" s="83"/>
      <c r="BW500" s="84"/>
      <c r="BX500" s="83"/>
      <c r="BY500" s="94"/>
      <c r="BZ500" s="83"/>
      <c r="CA500" s="94"/>
      <c r="CB500" s="83"/>
      <c r="CC500" s="84"/>
      <c r="CD500" s="83"/>
      <c r="CE500" s="94"/>
      <c r="CF500" s="83"/>
      <c r="CG500" s="85"/>
    </row>
    <row r="501" spans="54:85" ht="14.25">
      <c r="BB501" s="83"/>
      <c r="BC501" s="91"/>
      <c r="BD501" s="83"/>
      <c r="BE501" s="84"/>
      <c r="BF501" s="83"/>
      <c r="BG501" s="91"/>
      <c r="BH501" s="83"/>
      <c r="BI501" s="94"/>
      <c r="BJ501" s="83"/>
      <c r="BK501" s="84"/>
      <c r="BL501" s="83"/>
      <c r="BM501" s="94"/>
      <c r="BN501" s="83"/>
      <c r="BO501" s="94"/>
      <c r="BP501" s="83"/>
      <c r="BQ501" s="84"/>
      <c r="BR501" s="83"/>
      <c r="BS501" s="94"/>
      <c r="BT501" s="83"/>
      <c r="BU501" s="94"/>
      <c r="BV501" s="83"/>
      <c r="BW501" s="84"/>
      <c r="BX501" s="83"/>
      <c r="BY501" s="94"/>
      <c r="BZ501" s="83"/>
      <c r="CA501" s="94"/>
      <c r="CB501" s="83"/>
      <c r="CC501" s="84"/>
      <c r="CD501" s="83"/>
      <c r="CE501" s="94"/>
      <c r="CF501" s="83"/>
      <c r="CG501" s="85"/>
    </row>
    <row r="502" spans="54:85" ht="14.25">
      <c r="BB502" s="83"/>
      <c r="BC502" s="91"/>
      <c r="BD502" s="83"/>
      <c r="BE502" s="84"/>
      <c r="BF502" s="83"/>
      <c r="BG502" s="91"/>
      <c r="BH502" s="83"/>
      <c r="BI502" s="94"/>
      <c r="BJ502" s="83"/>
      <c r="BK502" s="84"/>
      <c r="BL502" s="83"/>
      <c r="BM502" s="94"/>
      <c r="BN502" s="83"/>
      <c r="BO502" s="94"/>
      <c r="BP502" s="83"/>
      <c r="BQ502" s="84"/>
      <c r="BR502" s="83"/>
      <c r="BS502" s="94"/>
      <c r="BT502" s="83"/>
      <c r="BU502" s="94"/>
      <c r="BV502" s="83"/>
      <c r="BW502" s="84"/>
      <c r="BX502" s="83"/>
      <c r="BY502" s="94"/>
      <c r="BZ502" s="83"/>
      <c r="CA502" s="94"/>
      <c r="CB502" s="83"/>
      <c r="CC502" s="84"/>
      <c r="CD502" s="83"/>
      <c r="CE502" s="94"/>
      <c r="CF502" s="83"/>
      <c r="CG502" s="85"/>
    </row>
    <row r="503" spans="54:85" ht="14.25">
      <c r="BB503" s="83"/>
      <c r="BC503" s="91"/>
      <c r="BD503" s="83"/>
      <c r="BE503" s="84"/>
      <c r="BF503" s="83"/>
      <c r="BG503" s="91"/>
      <c r="BH503" s="83"/>
      <c r="BI503" s="94"/>
      <c r="BJ503" s="83"/>
      <c r="BK503" s="84"/>
      <c r="BL503" s="83"/>
      <c r="BM503" s="94"/>
      <c r="BN503" s="83"/>
      <c r="BO503" s="94"/>
      <c r="BP503" s="83"/>
      <c r="BQ503" s="84"/>
      <c r="BR503" s="83"/>
      <c r="BS503" s="94"/>
      <c r="BT503" s="83"/>
      <c r="BU503" s="94"/>
      <c r="BV503" s="83"/>
      <c r="BW503" s="84"/>
      <c r="BX503" s="83"/>
      <c r="BY503" s="94"/>
      <c r="BZ503" s="83"/>
      <c r="CA503" s="94"/>
      <c r="CB503" s="83"/>
      <c r="CC503" s="84"/>
      <c r="CD503" s="83"/>
      <c r="CE503" s="94"/>
      <c r="CF503" s="83"/>
      <c r="CG503" s="85"/>
    </row>
    <row r="504" spans="54:85" ht="14.25">
      <c r="BB504" s="83"/>
      <c r="BC504" s="91"/>
      <c r="BD504" s="83"/>
      <c r="BE504" s="84"/>
      <c r="BF504" s="83"/>
      <c r="BG504" s="91"/>
      <c r="BH504" s="83"/>
      <c r="BI504" s="94"/>
      <c r="BJ504" s="83"/>
      <c r="BK504" s="84"/>
      <c r="BL504" s="83"/>
      <c r="BM504" s="94"/>
      <c r="BN504" s="83"/>
      <c r="BO504" s="94"/>
      <c r="BP504" s="83"/>
      <c r="BQ504" s="84"/>
      <c r="BR504" s="83"/>
      <c r="BS504" s="94"/>
      <c r="BT504" s="83"/>
      <c r="BU504" s="94"/>
      <c r="BV504" s="83"/>
      <c r="BW504" s="84"/>
      <c r="BX504" s="83"/>
      <c r="BY504" s="94"/>
      <c r="BZ504" s="83"/>
      <c r="CA504" s="94"/>
      <c r="CB504" s="83"/>
      <c r="CC504" s="84"/>
      <c r="CD504" s="83"/>
      <c r="CE504" s="94"/>
      <c r="CF504" s="83"/>
      <c r="CG504" s="85"/>
    </row>
    <row r="505" spans="54:85" ht="14.25">
      <c r="BB505" s="83"/>
      <c r="BC505" s="91"/>
      <c r="BD505" s="83"/>
      <c r="BE505" s="84"/>
      <c r="BF505" s="83"/>
      <c r="BG505" s="91"/>
      <c r="BH505" s="83"/>
      <c r="BI505" s="94"/>
      <c r="BJ505" s="83"/>
      <c r="BK505" s="84"/>
      <c r="BL505" s="83"/>
      <c r="BM505" s="94"/>
      <c r="BN505" s="83"/>
      <c r="BO505" s="94"/>
      <c r="BP505" s="83"/>
      <c r="BQ505" s="84"/>
      <c r="BR505" s="83"/>
      <c r="BS505" s="94"/>
      <c r="BT505" s="83"/>
      <c r="BU505" s="94"/>
      <c r="BV505" s="83"/>
      <c r="BW505" s="84"/>
      <c r="BX505" s="83"/>
      <c r="BY505" s="94"/>
      <c r="BZ505" s="83"/>
      <c r="CA505" s="94"/>
      <c r="CB505" s="83"/>
      <c r="CC505" s="84"/>
      <c r="CD505" s="83"/>
      <c r="CE505" s="94"/>
      <c r="CF505" s="83"/>
      <c r="CG505" s="85"/>
    </row>
    <row r="506" spans="54:85" ht="14.25">
      <c r="BB506" s="83"/>
      <c r="BC506" s="91"/>
      <c r="BD506" s="83"/>
      <c r="BE506" s="84"/>
      <c r="BF506" s="83"/>
      <c r="BG506" s="91"/>
      <c r="BH506" s="83"/>
      <c r="BI506" s="94"/>
      <c r="BJ506" s="83"/>
      <c r="BK506" s="84"/>
      <c r="BL506" s="83"/>
      <c r="BM506" s="94"/>
      <c r="BN506" s="83"/>
      <c r="BO506" s="94"/>
      <c r="BP506" s="83"/>
      <c r="BQ506" s="84"/>
      <c r="BR506" s="83"/>
      <c r="BS506" s="94"/>
      <c r="BT506" s="83"/>
      <c r="BU506" s="94"/>
      <c r="BV506" s="83"/>
      <c r="BW506" s="84"/>
      <c r="BX506" s="83"/>
      <c r="BY506" s="94"/>
      <c r="BZ506" s="83"/>
      <c r="CA506" s="94"/>
      <c r="CB506" s="83"/>
      <c r="CC506" s="84"/>
      <c r="CD506" s="83"/>
      <c r="CE506" s="94"/>
      <c r="CF506" s="83"/>
      <c r="CG506" s="85"/>
    </row>
    <row r="507" spans="54:85" ht="14.25">
      <c r="BB507" s="83"/>
      <c r="BC507" s="91"/>
      <c r="BD507" s="83"/>
      <c r="BE507" s="84"/>
      <c r="BF507" s="83"/>
      <c r="BG507" s="91"/>
      <c r="BH507" s="83"/>
      <c r="BI507" s="94"/>
      <c r="BJ507" s="83"/>
      <c r="BK507" s="84"/>
      <c r="BL507" s="83"/>
      <c r="BM507" s="94"/>
      <c r="BN507" s="83"/>
      <c r="BO507" s="94"/>
      <c r="BP507" s="83"/>
      <c r="BQ507" s="84"/>
      <c r="BR507" s="83"/>
      <c r="BS507" s="94"/>
      <c r="BT507" s="83"/>
      <c r="BU507" s="94"/>
      <c r="BV507" s="83"/>
      <c r="BW507" s="84"/>
      <c r="BX507" s="83"/>
      <c r="BY507" s="94"/>
      <c r="BZ507" s="83"/>
      <c r="CA507" s="94"/>
      <c r="CB507" s="83"/>
      <c r="CC507" s="84"/>
      <c r="CD507" s="83"/>
      <c r="CE507" s="94"/>
      <c r="CF507" s="83"/>
      <c r="CG507" s="85"/>
    </row>
    <row r="508" spans="54:85" ht="14.25">
      <c r="BB508" s="83"/>
      <c r="BC508" s="91"/>
      <c r="BD508" s="83"/>
      <c r="BE508" s="84"/>
      <c r="BF508" s="83"/>
      <c r="BG508" s="91"/>
      <c r="BH508" s="83"/>
      <c r="BI508" s="94"/>
      <c r="BJ508" s="83"/>
      <c r="BK508" s="84"/>
      <c r="BL508" s="83"/>
      <c r="BM508" s="94"/>
      <c r="BN508" s="83"/>
      <c r="BO508" s="94"/>
      <c r="BP508" s="83"/>
      <c r="BQ508" s="84"/>
      <c r="BR508" s="83"/>
      <c r="BS508" s="94"/>
      <c r="BT508" s="83"/>
      <c r="BU508" s="94"/>
      <c r="BV508" s="83"/>
      <c r="BW508" s="84"/>
      <c r="BX508" s="83"/>
      <c r="BY508" s="94"/>
      <c r="BZ508" s="83"/>
      <c r="CA508" s="94"/>
      <c r="CB508" s="83"/>
      <c r="CC508" s="84"/>
      <c r="CD508" s="83"/>
      <c r="CE508" s="94"/>
      <c r="CF508" s="83"/>
      <c r="CG508" s="85"/>
    </row>
    <row r="509" spans="54:85" ht="14.25">
      <c r="BB509" s="83"/>
      <c r="BC509" s="91"/>
      <c r="BD509" s="83"/>
      <c r="BE509" s="84"/>
      <c r="BF509" s="83"/>
      <c r="BG509" s="91"/>
      <c r="BH509" s="83"/>
      <c r="BI509" s="94"/>
      <c r="BJ509" s="83"/>
      <c r="BK509" s="84"/>
      <c r="BL509" s="83"/>
      <c r="BM509" s="94"/>
      <c r="BN509" s="83"/>
      <c r="BO509" s="94"/>
      <c r="BP509" s="83"/>
      <c r="BQ509" s="84"/>
      <c r="BR509" s="83"/>
      <c r="BS509" s="94"/>
      <c r="BT509" s="83"/>
      <c r="BU509" s="94"/>
      <c r="BV509" s="83"/>
      <c r="BW509" s="84"/>
      <c r="BX509" s="83"/>
      <c r="BY509" s="94"/>
      <c r="BZ509" s="83"/>
      <c r="CA509" s="94"/>
      <c r="CB509" s="83"/>
      <c r="CC509" s="84"/>
      <c r="CD509" s="83"/>
      <c r="CE509" s="94"/>
      <c r="CF509" s="83"/>
      <c r="CG509" s="85"/>
    </row>
    <row r="510" spans="54:85" ht="14.25">
      <c r="BB510" s="83"/>
      <c r="BC510" s="91"/>
      <c r="BD510" s="83"/>
      <c r="BE510" s="84"/>
      <c r="BF510" s="83"/>
      <c r="BG510" s="91"/>
      <c r="BH510" s="83"/>
      <c r="BI510" s="94"/>
      <c r="BJ510" s="83"/>
      <c r="BK510" s="84"/>
      <c r="BL510" s="83"/>
      <c r="BM510" s="94"/>
      <c r="BN510" s="83"/>
      <c r="BO510" s="94"/>
      <c r="BP510" s="83"/>
      <c r="BQ510" s="84"/>
      <c r="BR510" s="83"/>
      <c r="BS510" s="94"/>
      <c r="BT510" s="83"/>
      <c r="BU510" s="94"/>
      <c r="BV510" s="83"/>
      <c r="BW510" s="84"/>
      <c r="BX510" s="83"/>
      <c r="BY510" s="94"/>
      <c r="BZ510" s="83"/>
      <c r="CA510" s="94"/>
      <c r="CB510" s="83"/>
      <c r="CC510" s="84"/>
      <c r="CD510" s="83"/>
      <c r="CE510" s="94"/>
      <c r="CF510" s="83"/>
      <c r="CG510" s="85"/>
    </row>
    <row r="511" spans="54:85" ht="14.25">
      <c r="BB511" s="83"/>
      <c r="BC511" s="91"/>
      <c r="BD511" s="83"/>
      <c r="BE511" s="84"/>
      <c r="BF511" s="83"/>
      <c r="BG511" s="91"/>
      <c r="BH511" s="83"/>
      <c r="BI511" s="94"/>
      <c r="BJ511" s="83"/>
      <c r="BK511" s="84"/>
      <c r="BL511" s="83"/>
      <c r="BM511" s="94"/>
      <c r="BN511" s="83"/>
      <c r="BO511" s="94"/>
      <c r="BP511" s="83"/>
      <c r="BQ511" s="84"/>
      <c r="BR511" s="83"/>
      <c r="BS511" s="94"/>
      <c r="BT511" s="83"/>
      <c r="BU511" s="94"/>
      <c r="BV511" s="83"/>
      <c r="BW511" s="84"/>
      <c r="BX511" s="83"/>
      <c r="BY511" s="94"/>
      <c r="BZ511" s="83"/>
      <c r="CA511" s="94"/>
      <c r="CB511" s="83"/>
      <c r="CC511" s="84"/>
      <c r="CD511" s="83"/>
      <c r="CE511" s="94"/>
      <c r="CF511" s="83"/>
      <c r="CG511" s="85"/>
    </row>
    <row r="512" spans="54:85" ht="14.25">
      <c r="BB512" s="83"/>
      <c r="BC512" s="91"/>
      <c r="BD512" s="83"/>
      <c r="BE512" s="84"/>
      <c r="BF512" s="83"/>
      <c r="BG512" s="91"/>
      <c r="BH512" s="83"/>
      <c r="BI512" s="94"/>
      <c r="BJ512" s="83"/>
      <c r="BK512" s="84"/>
      <c r="BL512" s="83"/>
      <c r="BM512" s="94"/>
      <c r="BN512" s="83"/>
      <c r="BO512" s="94"/>
      <c r="BP512" s="83"/>
      <c r="BQ512" s="84"/>
      <c r="BR512" s="83"/>
      <c r="BS512" s="94"/>
      <c r="BT512" s="83"/>
      <c r="BU512" s="94"/>
      <c r="BV512" s="83"/>
      <c r="BW512" s="84"/>
      <c r="BX512" s="83"/>
      <c r="BY512" s="94"/>
      <c r="BZ512" s="83"/>
      <c r="CA512" s="94"/>
      <c r="CB512" s="83"/>
      <c r="CC512" s="84"/>
      <c r="CD512" s="83"/>
      <c r="CE512" s="94"/>
      <c r="CF512" s="83"/>
      <c r="CG512" s="85"/>
    </row>
    <row r="513" spans="54:85" ht="14.25">
      <c r="BB513" s="83"/>
      <c r="BC513" s="91"/>
      <c r="BD513" s="83"/>
      <c r="BE513" s="84"/>
      <c r="BF513" s="83"/>
      <c r="BG513" s="91"/>
      <c r="BH513" s="83"/>
      <c r="BI513" s="94"/>
      <c r="BJ513" s="83"/>
      <c r="BK513" s="84"/>
      <c r="BL513" s="83"/>
      <c r="BM513" s="94"/>
      <c r="BN513" s="83"/>
      <c r="BO513" s="94"/>
      <c r="BP513" s="83"/>
      <c r="BQ513" s="84"/>
      <c r="BR513" s="83"/>
      <c r="BS513" s="94"/>
      <c r="BT513" s="83"/>
      <c r="BU513" s="94"/>
      <c r="BV513" s="83"/>
      <c r="BW513" s="84"/>
      <c r="BX513" s="83"/>
      <c r="BY513" s="94"/>
      <c r="BZ513" s="83"/>
      <c r="CA513" s="94"/>
      <c r="CB513" s="83"/>
      <c r="CC513" s="84"/>
      <c r="CD513" s="83"/>
      <c r="CE513" s="94"/>
      <c r="CF513" s="83"/>
      <c r="CG513" s="85"/>
    </row>
    <row r="514" spans="54:85" ht="14.25">
      <c r="BB514" s="83"/>
      <c r="BC514" s="91"/>
      <c r="BD514" s="83"/>
      <c r="BE514" s="84"/>
      <c r="BF514" s="83"/>
      <c r="BG514" s="91"/>
      <c r="BH514" s="83"/>
      <c r="BI514" s="94"/>
      <c r="BJ514" s="83"/>
      <c r="BK514" s="84"/>
      <c r="BL514" s="83"/>
      <c r="BM514" s="94"/>
      <c r="BN514" s="83"/>
      <c r="BO514" s="94"/>
      <c r="BP514" s="83"/>
      <c r="BQ514" s="84"/>
      <c r="BR514" s="83"/>
      <c r="BS514" s="94"/>
      <c r="BT514" s="83"/>
      <c r="BU514" s="94"/>
      <c r="BV514" s="83"/>
      <c r="BW514" s="84"/>
      <c r="BX514" s="83"/>
      <c r="BY514" s="94"/>
      <c r="BZ514" s="83"/>
      <c r="CA514" s="94"/>
      <c r="CB514" s="83"/>
      <c r="CC514" s="84"/>
      <c r="CD514" s="83"/>
      <c r="CE514" s="94"/>
      <c r="CF514" s="83"/>
      <c r="CG514" s="85"/>
    </row>
    <row r="515" spans="54:85" ht="14.25">
      <c r="BB515" s="83"/>
      <c r="BC515" s="91"/>
      <c r="BD515" s="83"/>
      <c r="BE515" s="84"/>
      <c r="BF515" s="83"/>
      <c r="BG515" s="91"/>
      <c r="BH515" s="83"/>
      <c r="BI515" s="94"/>
      <c r="BJ515" s="83"/>
      <c r="BK515" s="84"/>
      <c r="BL515" s="83"/>
      <c r="BM515" s="94"/>
      <c r="BN515" s="83"/>
      <c r="BO515" s="94"/>
      <c r="BP515" s="83"/>
      <c r="BQ515" s="84"/>
      <c r="BR515" s="83"/>
      <c r="BS515" s="94"/>
      <c r="BT515" s="83"/>
      <c r="BU515" s="94"/>
      <c r="BV515" s="83"/>
      <c r="BW515" s="84"/>
      <c r="BX515" s="83"/>
      <c r="BY515" s="94"/>
      <c r="BZ515" s="83"/>
      <c r="CA515" s="94"/>
      <c r="CB515" s="83"/>
      <c r="CC515" s="84"/>
      <c r="CD515" s="83"/>
      <c r="CE515" s="94"/>
      <c r="CF515" s="83"/>
      <c r="CG515" s="85"/>
    </row>
    <row r="516" spans="54:85" ht="14.25">
      <c r="BB516" s="83"/>
      <c r="BC516" s="91"/>
      <c r="BD516" s="83"/>
      <c r="BE516" s="84"/>
      <c r="BF516" s="83"/>
      <c r="BG516" s="91"/>
      <c r="BH516" s="83"/>
      <c r="BI516" s="94"/>
      <c r="BJ516" s="83"/>
      <c r="BK516" s="84"/>
      <c r="BL516" s="83"/>
      <c r="BM516" s="94"/>
      <c r="BN516" s="83"/>
      <c r="BO516" s="94"/>
      <c r="BP516" s="83"/>
      <c r="BQ516" s="84"/>
      <c r="BR516" s="83"/>
      <c r="BS516" s="94"/>
      <c r="BT516" s="83"/>
      <c r="BU516" s="94"/>
      <c r="BV516" s="83"/>
      <c r="BW516" s="84"/>
      <c r="BX516" s="83"/>
      <c r="BY516" s="94"/>
      <c r="BZ516" s="83"/>
      <c r="CA516" s="94"/>
      <c r="CB516" s="83"/>
      <c r="CC516" s="84"/>
      <c r="CD516" s="83"/>
      <c r="CE516" s="94"/>
      <c r="CF516" s="83"/>
      <c r="CG516" s="85"/>
    </row>
    <row r="517" spans="54:85" ht="14.25">
      <c r="BB517" s="83"/>
      <c r="BC517" s="91"/>
      <c r="BD517" s="83"/>
      <c r="BE517" s="84"/>
      <c r="BF517" s="83"/>
      <c r="BG517" s="91"/>
      <c r="BH517" s="83"/>
      <c r="BI517" s="94"/>
      <c r="BJ517" s="83"/>
      <c r="BK517" s="84"/>
      <c r="BL517" s="83"/>
      <c r="BM517" s="94"/>
      <c r="BN517" s="83"/>
      <c r="BO517" s="94"/>
      <c r="BP517" s="83"/>
      <c r="BQ517" s="84"/>
      <c r="BR517" s="83"/>
      <c r="BS517" s="94"/>
      <c r="BT517" s="83"/>
      <c r="BU517" s="94"/>
      <c r="BV517" s="83"/>
      <c r="BW517" s="84"/>
      <c r="BX517" s="83"/>
      <c r="BY517" s="94"/>
      <c r="BZ517" s="83"/>
      <c r="CA517" s="94"/>
      <c r="CB517" s="83"/>
      <c r="CC517" s="84"/>
      <c r="CD517" s="83"/>
      <c r="CE517" s="94"/>
      <c r="CF517" s="83"/>
      <c r="CG517" s="85"/>
    </row>
    <row r="518" spans="54:85" ht="14.25">
      <c r="BB518" s="83"/>
      <c r="BC518" s="91"/>
      <c r="BD518" s="83"/>
      <c r="BE518" s="84"/>
      <c r="BF518" s="83"/>
      <c r="BG518" s="91"/>
      <c r="BH518" s="83"/>
      <c r="BI518" s="94"/>
      <c r="BJ518" s="83"/>
      <c r="BK518" s="84"/>
      <c r="BL518" s="83"/>
      <c r="BM518" s="94"/>
      <c r="BN518" s="83"/>
      <c r="BO518" s="94"/>
      <c r="BP518" s="83"/>
      <c r="BQ518" s="84"/>
      <c r="BR518" s="83"/>
      <c r="BS518" s="94"/>
      <c r="BT518" s="83"/>
      <c r="BU518" s="94"/>
      <c r="BV518" s="83"/>
      <c r="BW518" s="84"/>
      <c r="BX518" s="83"/>
      <c r="BY518" s="94"/>
      <c r="BZ518" s="83"/>
      <c r="CA518" s="94"/>
      <c r="CB518" s="83"/>
      <c r="CC518" s="84"/>
      <c r="CD518" s="83"/>
      <c r="CE518" s="94"/>
      <c r="CF518" s="83"/>
      <c r="CG518" s="85"/>
    </row>
    <row r="519" spans="54:85" ht="14.25">
      <c r="BB519" s="83"/>
      <c r="BC519" s="91"/>
      <c r="BD519" s="83"/>
      <c r="BE519" s="84"/>
      <c r="BF519" s="83"/>
      <c r="BG519" s="91"/>
      <c r="BH519" s="83"/>
      <c r="BI519" s="94"/>
      <c r="BJ519" s="83"/>
      <c r="BK519" s="84"/>
      <c r="BL519" s="83"/>
      <c r="BM519" s="94"/>
      <c r="BN519" s="83"/>
      <c r="BO519" s="94"/>
      <c r="BP519" s="83"/>
      <c r="BQ519" s="84"/>
      <c r="BR519" s="83"/>
      <c r="BS519" s="94"/>
      <c r="BT519" s="83"/>
      <c r="BU519" s="94"/>
      <c r="BV519" s="83"/>
      <c r="BW519" s="84"/>
      <c r="BX519" s="83"/>
      <c r="BY519" s="94"/>
      <c r="BZ519" s="83"/>
      <c r="CA519" s="94"/>
      <c r="CB519" s="83"/>
      <c r="CC519" s="84"/>
      <c r="CD519" s="83"/>
      <c r="CE519" s="94"/>
      <c r="CF519" s="83"/>
      <c r="CG519" s="85"/>
    </row>
    <row r="520" spans="54:85" ht="14.25">
      <c r="BB520" s="83"/>
      <c r="BC520" s="91"/>
      <c r="BD520" s="83"/>
      <c r="BE520" s="84"/>
      <c r="BF520" s="83"/>
      <c r="BG520" s="91"/>
      <c r="BH520" s="83"/>
      <c r="BI520" s="94"/>
      <c r="BJ520" s="83"/>
      <c r="BK520" s="84"/>
      <c r="BL520" s="83"/>
      <c r="BM520" s="94"/>
      <c r="BN520" s="83"/>
      <c r="BO520" s="94"/>
      <c r="BP520" s="83"/>
      <c r="BQ520" s="84"/>
      <c r="BR520" s="83"/>
      <c r="BS520" s="94"/>
      <c r="BT520" s="83"/>
      <c r="BU520" s="94"/>
      <c r="BV520" s="83"/>
      <c r="BW520" s="84"/>
      <c r="BX520" s="83"/>
      <c r="BY520" s="94"/>
      <c r="BZ520" s="83"/>
      <c r="CA520" s="94"/>
      <c r="CB520" s="83"/>
      <c r="CC520" s="84"/>
      <c r="CD520" s="83"/>
      <c r="CE520" s="94"/>
      <c r="CF520" s="83"/>
      <c r="CG520" s="85"/>
    </row>
    <row r="521" spans="54:85" ht="14.25">
      <c r="BB521" s="83"/>
      <c r="BC521" s="91"/>
      <c r="BD521" s="83"/>
      <c r="BE521" s="84"/>
      <c r="BF521" s="83"/>
      <c r="BG521" s="91"/>
      <c r="BH521" s="83"/>
      <c r="BI521" s="94"/>
      <c r="BJ521" s="83"/>
      <c r="BK521" s="84"/>
      <c r="BL521" s="83"/>
      <c r="BM521" s="94"/>
      <c r="BN521" s="83"/>
      <c r="BO521" s="94"/>
      <c r="BP521" s="83"/>
      <c r="BQ521" s="84"/>
      <c r="BR521" s="83"/>
      <c r="BS521" s="94"/>
      <c r="BT521" s="83"/>
      <c r="BU521" s="94"/>
      <c r="BV521" s="83"/>
      <c r="BW521" s="84"/>
      <c r="BX521" s="83"/>
      <c r="BY521" s="94"/>
      <c r="BZ521" s="83"/>
      <c r="CA521" s="94"/>
      <c r="CB521" s="83"/>
      <c r="CC521" s="84"/>
      <c r="CD521" s="83"/>
      <c r="CE521" s="94"/>
      <c r="CF521" s="83"/>
      <c r="CG521" s="85"/>
    </row>
    <row r="522" spans="54:85" ht="14.25">
      <c r="BB522" s="83"/>
      <c r="BC522" s="91"/>
      <c r="BD522" s="83"/>
      <c r="BE522" s="84"/>
      <c r="BF522" s="83"/>
      <c r="BG522" s="91"/>
      <c r="BH522" s="83"/>
      <c r="BI522" s="94"/>
      <c r="BJ522" s="83"/>
      <c r="BK522" s="84"/>
      <c r="BL522" s="83"/>
      <c r="BM522" s="94"/>
      <c r="BN522" s="83"/>
      <c r="BO522" s="94"/>
      <c r="BP522" s="83"/>
      <c r="BQ522" s="84"/>
      <c r="BR522" s="83"/>
      <c r="BS522" s="94"/>
      <c r="BT522" s="83"/>
      <c r="BU522" s="94"/>
      <c r="BV522" s="83"/>
      <c r="BW522" s="84"/>
      <c r="BX522" s="83"/>
      <c r="BY522" s="94"/>
      <c r="BZ522" s="83"/>
      <c r="CA522" s="94"/>
      <c r="CB522" s="83"/>
      <c r="CC522" s="84"/>
      <c r="CD522" s="83"/>
      <c r="CE522" s="94"/>
      <c r="CF522" s="83"/>
      <c r="CG522" s="85"/>
    </row>
    <row r="523" spans="54:85" ht="14.25">
      <c r="BB523" s="83"/>
      <c r="BC523" s="91"/>
      <c r="BD523" s="83"/>
      <c r="BE523" s="84"/>
      <c r="BF523" s="83"/>
      <c r="BG523" s="91"/>
      <c r="BH523" s="83"/>
      <c r="BI523" s="94"/>
      <c r="BJ523" s="83"/>
      <c r="BK523" s="84"/>
      <c r="BL523" s="83"/>
      <c r="BM523" s="94"/>
      <c r="BN523" s="83"/>
      <c r="BO523" s="94"/>
      <c r="BP523" s="83"/>
      <c r="BQ523" s="84"/>
      <c r="BR523" s="83"/>
      <c r="BS523" s="94"/>
      <c r="BT523" s="83"/>
      <c r="BU523" s="94"/>
      <c r="BV523" s="83"/>
      <c r="BW523" s="84"/>
      <c r="BX523" s="83"/>
      <c r="BY523" s="94"/>
      <c r="BZ523" s="83"/>
      <c r="CA523" s="94"/>
      <c r="CB523" s="83"/>
      <c r="CC523" s="84"/>
      <c r="CD523" s="83"/>
      <c r="CE523" s="94"/>
      <c r="CF523" s="83"/>
      <c r="CG523" s="85"/>
    </row>
    <row r="524" spans="54:85" ht="14.25">
      <c r="BB524" s="83"/>
      <c r="BC524" s="91"/>
      <c r="BD524" s="83"/>
      <c r="BE524" s="84"/>
      <c r="BF524" s="83"/>
      <c r="BG524" s="91"/>
      <c r="BH524" s="83"/>
      <c r="BI524" s="94"/>
      <c r="BJ524" s="83"/>
      <c r="BK524" s="84"/>
      <c r="BL524" s="83"/>
      <c r="BM524" s="94"/>
      <c r="BN524" s="83"/>
      <c r="BO524" s="94"/>
      <c r="BP524" s="83"/>
      <c r="BQ524" s="84"/>
      <c r="BR524" s="83"/>
      <c r="BS524" s="94"/>
      <c r="BT524" s="83"/>
      <c r="BU524" s="94"/>
      <c r="BV524" s="83"/>
      <c r="BW524" s="84"/>
      <c r="BX524" s="83"/>
      <c r="BY524" s="94"/>
      <c r="BZ524" s="83"/>
      <c r="CA524" s="94"/>
      <c r="CB524" s="83"/>
      <c r="CC524" s="84"/>
      <c r="CD524" s="83"/>
      <c r="CE524" s="94"/>
      <c r="CF524" s="83"/>
      <c r="CG524" s="85"/>
    </row>
    <row r="525" spans="54:85" ht="14.25">
      <c r="BB525" s="83"/>
      <c r="BC525" s="91"/>
      <c r="BD525" s="83"/>
      <c r="BE525" s="84"/>
      <c r="BF525" s="83"/>
      <c r="BG525" s="91"/>
      <c r="BH525" s="83"/>
      <c r="BI525" s="94"/>
      <c r="BJ525" s="83"/>
      <c r="BK525" s="84"/>
      <c r="BL525" s="83"/>
      <c r="BM525" s="94"/>
      <c r="BN525" s="83"/>
      <c r="BO525" s="94"/>
      <c r="BP525" s="83"/>
      <c r="BQ525" s="84"/>
      <c r="BR525" s="83"/>
      <c r="BS525" s="94"/>
      <c r="BT525" s="83"/>
      <c r="BU525" s="94"/>
      <c r="BV525" s="83"/>
      <c r="BW525" s="84"/>
      <c r="BX525" s="83"/>
      <c r="BY525" s="94"/>
      <c r="BZ525" s="83"/>
      <c r="CA525" s="94"/>
      <c r="CB525" s="83"/>
      <c r="CC525" s="84"/>
      <c r="CD525" s="83"/>
      <c r="CE525" s="94"/>
      <c r="CF525" s="83"/>
      <c r="CG525" s="85"/>
    </row>
    <row r="526" spans="54:85" ht="14.25">
      <c r="BB526" s="83"/>
      <c r="BC526" s="91"/>
      <c r="BD526" s="83"/>
      <c r="BE526" s="84"/>
      <c r="BF526" s="83"/>
      <c r="BG526" s="91"/>
      <c r="BH526" s="83"/>
      <c r="BI526" s="94"/>
      <c r="BJ526" s="83"/>
      <c r="BK526" s="84"/>
      <c r="BL526" s="83"/>
      <c r="BM526" s="94"/>
      <c r="BN526" s="83"/>
      <c r="BO526" s="94"/>
      <c r="BP526" s="83"/>
      <c r="BQ526" s="84"/>
      <c r="BR526" s="83"/>
      <c r="BS526" s="94"/>
      <c r="BT526" s="83"/>
      <c r="BU526" s="94"/>
      <c r="BV526" s="83"/>
      <c r="BW526" s="84"/>
      <c r="BX526" s="83"/>
      <c r="BY526" s="94"/>
      <c r="BZ526" s="83"/>
      <c r="CA526" s="94"/>
      <c r="CB526" s="83"/>
      <c r="CC526" s="84"/>
      <c r="CD526" s="83"/>
      <c r="CE526" s="94"/>
      <c r="CF526" s="83"/>
      <c r="CG526" s="85"/>
    </row>
    <row r="527" spans="54:85" ht="14.25">
      <c r="BB527" s="83"/>
      <c r="BC527" s="91"/>
      <c r="BD527" s="83"/>
      <c r="BE527" s="84"/>
      <c r="BF527" s="83"/>
      <c r="BG527" s="91"/>
      <c r="BH527" s="83"/>
      <c r="BI527" s="94"/>
      <c r="BJ527" s="83"/>
      <c r="BK527" s="84"/>
      <c r="BL527" s="83"/>
      <c r="BM527" s="94"/>
      <c r="BN527" s="83"/>
      <c r="BO527" s="94"/>
      <c r="BP527" s="83"/>
      <c r="BQ527" s="84"/>
      <c r="BR527" s="83"/>
      <c r="BS527" s="94"/>
      <c r="BT527" s="83"/>
      <c r="BU527" s="94"/>
      <c r="BV527" s="83"/>
      <c r="BW527" s="84"/>
      <c r="BX527" s="83"/>
      <c r="BY527" s="94"/>
      <c r="BZ527" s="83"/>
      <c r="CA527" s="94"/>
      <c r="CB527" s="83"/>
      <c r="CC527" s="84"/>
      <c r="CD527" s="83"/>
      <c r="CE527" s="94"/>
      <c r="CF527" s="83"/>
      <c r="CG527" s="85"/>
    </row>
    <row r="528" spans="54:85" ht="14.25">
      <c r="BB528" s="83"/>
      <c r="BC528" s="91"/>
      <c r="BD528" s="83"/>
      <c r="BE528" s="84"/>
      <c r="BF528" s="83"/>
      <c r="BG528" s="91"/>
      <c r="BH528" s="83"/>
      <c r="BI528" s="94"/>
      <c r="BJ528" s="83"/>
      <c r="BK528" s="84"/>
      <c r="BL528" s="83"/>
      <c r="BM528" s="94"/>
      <c r="BN528" s="83"/>
      <c r="BO528" s="94"/>
      <c r="BP528" s="83"/>
      <c r="BQ528" s="84"/>
      <c r="BR528" s="83"/>
      <c r="BS528" s="94"/>
      <c r="BT528" s="83"/>
      <c r="BU528" s="94"/>
      <c r="BV528" s="83"/>
      <c r="BW528" s="84"/>
      <c r="BX528" s="83"/>
      <c r="BY528" s="94"/>
      <c r="BZ528" s="83"/>
      <c r="CA528" s="94"/>
      <c r="CB528" s="83"/>
      <c r="CC528" s="84"/>
      <c r="CD528" s="83"/>
      <c r="CE528" s="94"/>
      <c r="CF528" s="83"/>
      <c r="CG528" s="85"/>
    </row>
    <row r="529" spans="54:85" ht="14.25">
      <c r="BB529" s="83"/>
      <c r="BC529" s="91"/>
      <c r="BD529" s="83"/>
      <c r="BE529" s="84"/>
      <c r="BF529" s="83"/>
      <c r="BG529" s="91"/>
      <c r="BH529" s="83"/>
      <c r="BI529" s="94"/>
      <c r="BJ529" s="83"/>
      <c r="BK529" s="84"/>
      <c r="BL529" s="83"/>
      <c r="BM529" s="94"/>
      <c r="BN529" s="83"/>
      <c r="BO529" s="94"/>
      <c r="BP529" s="83"/>
      <c r="BQ529" s="84"/>
      <c r="BR529" s="83"/>
      <c r="BS529" s="94"/>
      <c r="BT529" s="83"/>
      <c r="BU529" s="94"/>
      <c r="BV529" s="83"/>
      <c r="BW529" s="84"/>
      <c r="BX529" s="83"/>
      <c r="BY529" s="94"/>
      <c r="BZ529" s="83"/>
      <c r="CA529" s="94"/>
      <c r="CB529" s="83"/>
      <c r="CC529" s="84"/>
      <c r="CD529" s="83"/>
      <c r="CE529" s="94"/>
      <c r="CF529" s="83"/>
      <c r="CG529" s="85"/>
    </row>
    <row r="530" spans="54:85" ht="14.25">
      <c r="BB530" s="83"/>
      <c r="BC530" s="91"/>
      <c r="BD530" s="83"/>
      <c r="BE530" s="84"/>
      <c r="BF530" s="83"/>
      <c r="BG530" s="91"/>
      <c r="BH530" s="83"/>
      <c r="BI530" s="94"/>
      <c r="BJ530" s="83"/>
      <c r="BK530" s="84"/>
      <c r="BL530" s="83"/>
      <c r="BM530" s="94"/>
      <c r="BN530" s="83"/>
      <c r="BO530" s="94"/>
      <c r="BP530" s="83"/>
      <c r="BQ530" s="84"/>
      <c r="BR530" s="83"/>
      <c r="BS530" s="94"/>
      <c r="BT530" s="83"/>
      <c r="BU530" s="94"/>
      <c r="BV530" s="83"/>
      <c r="BW530" s="84"/>
      <c r="BX530" s="83"/>
      <c r="BY530" s="94"/>
      <c r="BZ530" s="83"/>
      <c r="CA530" s="94"/>
      <c r="CB530" s="83"/>
      <c r="CC530" s="84"/>
      <c r="CD530" s="83"/>
      <c r="CE530" s="94"/>
      <c r="CF530" s="83"/>
      <c r="CG530" s="85"/>
    </row>
    <row r="531" spans="54:85" ht="14.25">
      <c r="BB531" s="83"/>
      <c r="BC531" s="91"/>
      <c r="BD531" s="83"/>
      <c r="BE531" s="84"/>
      <c r="BF531" s="83"/>
      <c r="BG531" s="91"/>
      <c r="BH531" s="83"/>
      <c r="BI531" s="94"/>
      <c r="BJ531" s="83"/>
      <c r="BK531" s="84"/>
      <c r="BL531" s="83"/>
      <c r="BM531" s="94"/>
      <c r="BN531" s="83"/>
      <c r="BO531" s="94"/>
      <c r="BP531" s="83"/>
      <c r="BQ531" s="84"/>
      <c r="BR531" s="83"/>
      <c r="BS531" s="94"/>
      <c r="BT531" s="83"/>
      <c r="BU531" s="94"/>
      <c r="BV531" s="83"/>
      <c r="BW531" s="84"/>
      <c r="BX531" s="83"/>
      <c r="BY531" s="94"/>
      <c r="BZ531" s="83"/>
      <c r="CA531" s="94"/>
      <c r="CB531" s="83"/>
      <c r="CC531" s="84"/>
      <c r="CD531" s="83"/>
      <c r="CE531" s="94"/>
      <c r="CF531" s="83"/>
      <c r="CG531" s="85"/>
    </row>
    <row r="532" spans="54:85" ht="14.25">
      <c r="BB532" s="83"/>
      <c r="BC532" s="91"/>
      <c r="BD532" s="83"/>
      <c r="BE532" s="84"/>
      <c r="BF532" s="83"/>
      <c r="BG532" s="91"/>
      <c r="BH532" s="83"/>
      <c r="BI532" s="94"/>
      <c r="BJ532" s="83"/>
      <c r="BK532" s="84"/>
      <c r="BL532" s="83"/>
      <c r="BM532" s="94"/>
      <c r="BN532" s="83"/>
      <c r="BO532" s="94"/>
      <c r="BP532" s="83"/>
      <c r="BQ532" s="84"/>
      <c r="BR532" s="83"/>
      <c r="BS532" s="94"/>
      <c r="BT532" s="83"/>
      <c r="BU532" s="94"/>
      <c r="BV532" s="83"/>
      <c r="BW532" s="84"/>
      <c r="BX532" s="83"/>
      <c r="BY532" s="94"/>
      <c r="BZ532" s="83"/>
      <c r="CA532" s="94"/>
      <c r="CB532" s="83"/>
      <c r="CC532" s="84"/>
      <c r="CD532" s="83"/>
      <c r="CE532" s="94"/>
      <c r="CF532" s="83"/>
      <c r="CG532" s="85"/>
    </row>
    <row r="533" spans="54:85" ht="14.25">
      <c r="BB533" s="83"/>
      <c r="BC533" s="91"/>
      <c r="BD533" s="83"/>
      <c r="BE533" s="84"/>
      <c r="BF533" s="83"/>
      <c r="BG533" s="91"/>
      <c r="BH533" s="83"/>
      <c r="BI533" s="94"/>
      <c r="BJ533" s="83"/>
      <c r="BK533" s="84"/>
      <c r="BL533" s="83"/>
      <c r="BM533" s="94"/>
      <c r="BN533" s="83"/>
      <c r="BO533" s="94"/>
      <c r="BP533" s="83"/>
      <c r="BQ533" s="84"/>
      <c r="BR533" s="83"/>
      <c r="BS533" s="94"/>
      <c r="BT533" s="83"/>
      <c r="BU533" s="94"/>
      <c r="BV533" s="83"/>
      <c r="BW533" s="84"/>
      <c r="BX533" s="83"/>
      <c r="BY533" s="94"/>
      <c r="BZ533" s="83"/>
      <c r="CA533" s="94"/>
      <c r="CB533" s="83"/>
      <c r="CC533" s="84"/>
      <c r="CD533" s="83"/>
      <c r="CE533" s="94"/>
      <c r="CF533" s="83"/>
      <c r="CG533" s="85"/>
    </row>
    <row r="534" spans="54:85" ht="14.25">
      <c r="BB534" s="83"/>
      <c r="BC534" s="91"/>
      <c r="BD534" s="83"/>
      <c r="BE534" s="84"/>
      <c r="BF534" s="83"/>
      <c r="BG534" s="91"/>
      <c r="BH534" s="83"/>
      <c r="BI534" s="94"/>
      <c r="BJ534" s="83"/>
      <c r="BK534" s="84"/>
      <c r="BL534" s="83"/>
      <c r="BM534" s="94"/>
      <c r="BN534" s="83"/>
      <c r="BO534" s="94"/>
      <c r="BP534" s="83"/>
      <c r="BQ534" s="84"/>
      <c r="BR534" s="83"/>
      <c r="BS534" s="94"/>
      <c r="BT534" s="83"/>
      <c r="BU534" s="94"/>
      <c r="BV534" s="83"/>
      <c r="BW534" s="84"/>
      <c r="BX534" s="83"/>
      <c r="BY534" s="94"/>
      <c r="BZ534" s="83"/>
      <c r="CA534" s="94"/>
      <c r="CB534" s="83"/>
      <c r="CC534" s="84"/>
      <c r="CD534" s="83"/>
      <c r="CE534" s="94"/>
      <c r="CF534" s="83"/>
      <c r="CG534" s="85"/>
    </row>
    <row r="535" spans="54:85" ht="14.25">
      <c r="BB535" s="83"/>
      <c r="BC535" s="91"/>
      <c r="BD535" s="83"/>
      <c r="BE535" s="84"/>
      <c r="BF535" s="83"/>
      <c r="BG535" s="91"/>
      <c r="BH535" s="83"/>
      <c r="BI535" s="94"/>
      <c r="BJ535" s="83"/>
      <c r="BK535" s="84"/>
      <c r="BL535" s="83"/>
      <c r="BM535" s="94"/>
      <c r="BN535" s="83"/>
      <c r="BO535" s="94"/>
      <c r="BP535" s="83"/>
      <c r="BQ535" s="84"/>
      <c r="BR535" s="83"/>
      <c r="BS535" s="94"/>
      <c r="BT535" s="83"/>
      <c r="BU535" s="94"/>
      <c r="BV535" s="83"/>
      <c r="BW535" s="84"/>
      <c r="BX535" s="83"/>
      <c r="BY535" s="94"/>
      <c r="BZ535" s="83"/>
      <c r="CA535" s="94"/>
      <c r="CB535" s="83"/>
      <c r="CC535" s="84"/>
      <c r="CD535" s="83"/>
      <c r="CE535" s="94"/>
      <c r="CF535" s="83"/>
      <c r="CG535" s="85"/>
    </row>
    <row r="536" spans="54:85" ht="14.25">
      <c r="BB536" s="83"/>
      <c r="BC536" s="91"/>
      <c r="BD536" s="83"/>
      <c r="BE536" s="84"/>
      <c r="BF536" s="83"/>
      <c r="BG536" s="91"/>
      <c r="BH536" s="83"/>
      <c r="BI536" s="94"/>
      <c r="BJ536" s="83"/>
      <c r="BK536" s="84"/>
      <c r="BL536" s="83"/>
      <c r="BM536" s="94"/>
      <c r="BN536" s="83"/>
      <c r="BO536" s="94"/>
      <c r="BP536" s="83"/>
      <c r="BQ536" s="84"/>
      <c r="BR536" s="83"/>
      <c r="BS536" s="94"/>
      <c r="BT536" s="83"/>
      <c r="BU536" s="94"/>
      <c r="BV536" s="83"/>
      <c r="BW536" s="84"/>
      <c r="BX536" s="83"/>
      <c r="BY536" s="94"/>
      <c r="BZ536" s="83"/>
      <c r="CA536" s="94"/>
      <c r="CB536" s="83"/>
      <c r="CC536" s="84"/>
      <c r="CD536" s="83"/>
      <c r="CE536" s="94"/>
      <c r="CF536" s="83"/>
      <c r="CG536" s="85"/>
    </row>
    <row r="537" spans="54:85" ht="14.25">
      <c r="BB537" s="83"/>
      <c r="BC537" s="91"/>
      <c r="BD537" s="83"/>
      <c r="BE537" s="84"/>
      <c r="BF537" s="83"/>
      <c r="BG537" s="91"/>
      <c r="BH537" s="83"/>
      <c r="BI537" s="94"/>
      <c r="BJ537" s="83"/>
      <c r="BK537" s="84"/>
      <c r="BL537" s="83"/>
      <c r="BM537" s="94"/>
      <c r="BN537" s="83"/>
      <c r="BO537" s="94"/>
      <c r="BP537" s="83"/>
      <c r="BQ537" s="84"/>
      <c r="BR537" s="83"/>
      <c r="BS537" s="94"/>
      <c r="BT537" s="83"/>
      <c r="BU537" s="94"/>
      <c r="BV537" s="83"/>
      <c r="BW537" s="84"/>
      <c r="BX537" s="83"/>
      <c r="BY537" s="94"/>
      <c r="BZ537" s="83"/>
      <c r="CA537" s="94"/>
      <c r="CB537" s="83"/>
      <c r="CC537" s="84"/>
      <c r="CD537" s="83"/>
      <c r="CE537" s="94"/>
      <c r="CF537" s="83"/>
      <c r="CG537" s="85"/>
    </row>
    <row r="538" spans="54:85" ht="14.25">
      <c r="BB538" s="83"/>
      <c r="BC538" s="91"/>
      <c r="BD538" s="83"/>
      <c r="BE538" s="84"/>
      <c r="BF538" s="83"/>
      <c r="BG538" s="91"/>
      <c r="BH538" s="83"/>
      <c r="BI538" s="94"/>
      <c r="BJ538" s="83"/>
      <c r="BK538" s="84"/>
      <c r="BL538" s="83"/>
      <c r="BM538" s="94"/>
      <c r="BN538" s="83"/>
      <c r="BO538" s="94"/>
      <c r="BP538" s="83"/>
      <c r="BQ538" s="84"/>
      <c r="BR538" s="83"/>
      <c r="BS538" s="94"/>
      <c r="BT538" s="83"/>
      <c r="BU538" s="94"/>
      <c r="BV538" s="83"/>
      <c r="BW538" s="84"/>
      <c r="BX538" s="83"/>
      <c r="BY538" s="94"/>
      <c r="BZ538" s="83"/>
      <c r="CA538" s="94"/>
      <c r="CB538" s="83"/>
      <c r="CC538" s="84"/>
      <c r="CD538" s="83"/>
      <c r="CE538" s="94"/>
      <c r="CF538" s="83"/>
      <c r="CG538" s="85"/>
    </row>
    <row r="539" spans="54:85" ht="14.25">
      <c r="BB539" s="83"/>
      <c r="BC539" s="91"/>
      <c r="BD539" s="83"/>
      <c r="BE539" s="84"/>
      <c r="BF539" s="83"/>
      <c r="BG539" s="91"/>
      <c r="BH539" s="83"/>
      <c r="BI539" s="94"/>
      <c r="BJ539" s="83"/>
      <c r="BK539" s="84"/>
      <c r="BL539" s="83"/>
      <c r="BM539" s="94"/>
      <c r="BN539" s="83"/>
      <c r="BO539" s="94"/>
      <c r="BP539" s="83"/>
      <c r="BQ539" s="84"/>
      <c r="BR539" s="83"/>
      <c r="BS539" s="94"/>
      <c r="BT539" s="83"/>
      <c r="BU539" s="94"/>
      <c r="BV539" s="83"/>
      <c r="BW539" s="84"/>
      <c r="BX539" s="83"/>
      <c r="BY539" s="94"/>
      <c r="BZ539" s="83"/>
      <c r="CA539" s="94"/>
      <c r="CB539" s="83"/>
      <c r="CC539" s="84"/>
      <c r="CD539" s="83"/>
      <c r="CE539" s="94"/>
      <c r="CF539" s="83"/>
      <c r="CG539" s="85"/>
    </row>
    <row r="540" spans="54:85" ht="14.25">
      <c r="BB540" s="83"/>
      <c r="BC540" s="91"/>
      <c r="BD540" s="83"/>
      <c r="BE540" s="84"/>
      <c r="BF540" s="83"/>
      <c r="BG540" s="91"/>
      <c r="BH540" s="83"/>
      <c r="BI540" s="94"/>
      <c r="BJ540" s="83"/>
      <c r="BK540" s="84"/>
      <c r="BL540" s="83"/>
      <c r="BM540" s="94"/>
      <c r="BN540" s="83"/>
      <c r="BO540" s="94"/>
      <c r="BP540" s="83"/>
      <c r="BQ540" s="84"/>
      <c r="BR540" s="83"/>
      <c r="BS540" s="94"/>
      <c r="BT540" s="83"/>
      <c r="BU540" s="94"/>
      <c r="BV540" s="83"/>
      <c r="BW540" s="84"/>
      <c r="BX540" s="83"/>
      <c r="BY540" s="94"/>
      <c r="BZ540" s="83"/>
      <c r="CA540" s="94"/>
      <c r="CB540" s="83"/>
      <c r="CC540" s="84"/>
      <c r="CD540" s="83"/>
      <c r="CE540" s="94"/>
      <c r="CF540" s="83"/>
      <c r="CG540" s="85"/>
    </row>
    <row r="541" spans="54:85" ht="14.25">
      <c r="BB541" s="83"/>
      <c r="BC541" s="91"/>
      <c r="BD541" s="83"/>
      <c r="BE541" s="84"/>
      <c r="BF541" s="83"/>
      <c r="BG541" s="91"/>
      <c r="BH541" s="83"/>
      <c r="BI541" s="94"/>
      <c r="BJ541" s="83"/>
      <c r="BK541" s="84"/>
      <c r="BL541" s="83"/>
      <c r="BM541" s="94"/>
      <c r="BN541" s="83"/>
      <c r="BO541" s="94"/>
      <c r="BP541" s="83"/>
      <c r="BQ541" s="84"/>
      <c r="BR541" s="83"/>
      <c r="BS541" s="94"/>
      <c r="BT541" s="83"/>
      <c r="BU541" s="94"/>
      <c r="BV541" s="83"/>
      <c r="BW541" s="84"/>
      <c r="BX541" s="83"/>
      <c r="BY541" s="94"/>
      <c r="BZ541" s="83"/>
      <c r="CA541" s="94"/>
      <c r="CB541" s="83"/>
      <c r="CC541" s="84"/>
      <c r="CD541" s="83"/>
      <c r="CE541" s="94"/>
      <c r="CF541" s="83"/>
      <c r="CG541" s="85"/>
    </row>
    <row r="542" spans="54:85" ht="14.25">
      <c r="BB542" s="83"/>
      <c r="BC542" s="91"/>
      <c r="BD542" s="83"/>
      <c r="BE542" s="84"/>
      <c r="BF542" s="83"/>
      <c r="BG542" s="91"/>
      <c r="BH542" s="83"/>
      <c r="BI542" s="94"/>
      <c r="BJ542" s="83"/>
      <c r="BK542" s="84"/>
      <c r="BL542" s="83"/>
      <c r="BM542" s="94"/>
      <c r="BN542" s="83"/>
      <c r="BO542" s="94"/>
      <c r="BP542" s="83"/>
      <c r="BQ542" s="84"/>
      <c r="BR542" s="83"/>
      <c r="BS542" s="94"/>
      <c r="BT542" s="83"/>
      <c r="BU542" s="94"/>
      <c r="BV542" s="83"/>
      <c r="BW542" s="84"/>
      <c r="BX542" s="83"/>
      <c r="BY542" s="94"/>
      <c r="BZ542" s="83"/>
      <c r="CA542" s="94"/>
      <c r="CB542" s="83"/>
      <c r="CC542" s="84"/>
      <c r="CD542" s="83"/>
      <c r="CE542" s="94"/>
      <c r="CF542" s="83"/>
      <c r="CG542" s="85"/>
    </row>
    <row r="543" spans="54:85" ht="14.25">
      <c r="BB543" s="83"/>
      <c r="BC543" s="91"/>
      <c r="BD543" s="83"/>
      <c r="BE543" s="84"/>
      <c r="BF543" s="83"/>
      <c r="BG543" s="91"/>
      <c r="BH543" s="83"/>
      <c r="BI543" s="94"/>
      <c r="BJ543" s="83"/>
      <c r="BK543" s="84"/>
      <c r="BL543" s="83"/>
      <c r="BM543" s="94"/>
      <c r="BN543" s="83"/>
      <c r="BO543" s="94"/>
      <c r="BP543" s="83"/>
      <c r="BQ543" s="84"/>
      <c r="BR543" s="83"/>
      <c r="BS543" s="94"/>
      <c r="BT543" s="83"/>
      <c r="BU543" s="94"/>
      <c r="BV543" s="83"/>
      <c r="BW543" s="84"/>
      <c r="BX543" s="83"/>
      <c r="BY543" s="94"/>
      <c r="BZ543" s="83"/>
      <c r="CA543" s="94"/>
      <c r="CB543" s="83"/>
      <c r="CC543" s="84"/>
      <c r="CD543" s="83"/>
      <c r="CE543" s="94"/>
      <c r="CF543" s="83"/>
      <c r="CG543" s="85"/>
    </row>
    <row r="544" spans="54:85" ht="14.25">
      <c r="BB544" s="83"/>
      <c r="BC544" s="91"/>
      <c r="BD544" s="83"/>
      <c r="BE544" s="84"/>
      <c r="BF544" s="83"/>
      <c r="BG544" s="91"/>
      <c r="BH544" s="83"/>
      <c r="BI544" s="94"/>
      <c r="BJ544" s="83"/>
      <c r="BK544" s="84"/>
      <c r="BL544" s="83"/>
      <c r="BM544" s="94"/>
      <c r="BN544" s="83"/>
      <c r="BO544" s="94"/>
      <c r="BP544" s="83"/>
      <c r="BQ544" s="84"/>
      <c r="BR544" s="83"/>
      <c r="BS544" s="94"/>
      <c r="BT544" s="83"/>
      <c r="BU544" s="94"/>
      <c r="BV544" s="83"/>
      <c r="BW544" s="84"/>
      <c r="BX544" s="83"/>
      <c r="BY544" s="94"/>
      <c r="BZ544" s="83"/>
      <c r="CA544" s="94"/>
      <c r="CB544" s="83"/>
      <c r="CC544" s="84"/>
      <c r="CD544" s="83"/>
      <c r="CE544" s="94"/>
      <c r="CF544" s="83"/>
      <c r="CG544" s="85"/>
    </row>
    <row r="545" spans="54:85" ht="14.25">
      <c r="BB545" s="83"/>
      <c r="BC545" s="91"/>
      <c r="BD545" s="83"/>
      <c r="BE545" s="84"/>
      <c r="BF545" s="83"/>
      <c r="BG545" s="91"/>
      <c r="BH545" s="83"/>
      <c r="BI545" s="94"/>
      <c r="BJ545" s="83"/>
      <c r="BK545" s="84"/>
      <c r="BL545" s="83"/>
      <c r="BM545" s="94"/>
      <c r="BN545" s="83"/>
      <c r="BO545" s="94"/>
      <c r="BP545" s="83"/>
      <c r="BQ545" s="84"/>
      <c r="BR545" s="83"/>
      <c r="BS545" s="94"/>
      <c r="BT545" s="83"/>
      <c r="BU545" s="94"/>
      <c r="BV545" s="83"/>
      <c r="BW545" s="84"/>
      <c r="BX545" s="83"/>
      <c r="BY545" s="94"/>
      <c r="BZ545" s="83"/>
      <c r="CA545" s="94"/>
      <c r="CB545" s="83"/>
      <c r="CC545" s="84"/>
      <c r="CD545" s="83"/>
      <c r="CE545" s="94"/>
      <c r="CF545" s="83"/>
      <c r="CG545" s="85"/>
    </row>
    <row r="546" spans="54:85" ht="14.25">
      <c r="BB546" s="83"/>
      <c r="BC546" s="91"/>
      <c r="BD546" s="83"/>
      <c r="BE546" s="84"/>
      <c r="BF546" s="83"/>
      <c r="BG546" s="91"/>
      <c r="BH546" s="83"/>
      <c r="BI546" s="94"/>
      <c r="BJ546" s="83"/>
      <c r="BK546" s="84"/>
      <c r="BL546" s="83"/>
      <c r="BM546" s="94"/>
      <c r="BN546" s="83"/>
      <c r="BO546" s="94"/>
      <c r="BP546" s="83"/>
      <c r="BQ546" s="84"/>
      <c r="BR546" s="83"/>
      <c r="BS546" s="94"/>
      <c r="BT546" s="83"/>
      <c r="BU546" s="94"/>
      <c r="BV546" s="83"/>
      <c r="BW546" s="84"/>
      <c r="BX546" s="83"/>
      <c r="BY546" s="94"/>
      <c r="BZ546" s="83"/>
      <c r="CA546" s="94"/>
      <c r="CB546" s="83"/>
      <c r="CC546" s="84"/>
      <c r="CD546" s="83"/>
      <c r="CE546" s="94"/>
      <c r="CF546" s="83"/>
      <c r="CG546" s="85"/>
    </row>
    <row r="547" spans="54:85" ht="14.25">
      <c r="BB547" s="83"/>
      <c r="BC547" s="91"/>
      <c r="BD547" s="83"/>
      <c r="BE547" s="84"/>
      <c r="BF547" s="83"/>
      <c r="BG547" s="91"/>
      <c r="BH547" s="83"/>
      <c r="BI547" s="94"/>
      <c r="BJ547" s="83"/>
      <c r="BK547" s="84"/>
      <c r="BL547" s="83"/>
      <c r="BM547" s="94"/>
      <c r="BN547" s="83"/>
      <c r="BO547" s="94"/>
      <c r="BP547" s="83"/>
      <c r="BQ547" s="84"/>
      <c r="BR547" s="83"/>
      <c r="BS547" s="94"/>
      <c r="BT547" s="83"/>
      <c r="BU547" s="94"/>
      <c r="BV547" s="83"/>
      <c r="BW547" s="84"/>
      <c r="BX547" s="83"/>
      <c r="BY547" s="94"/>
      <c r="BZ547" s="83"/>
      <c r="CA547" s="94"/>
      <c r="CB547" s="83"/>
      <c r="CC547" s="84"/>
      <c r="CD547" s="83"/>
      <c r="CE547" s="94"/>
      <c r="CF547" s="83"/>
      <c r="CG547" s="85"/>
    </row>
    <row r="548" spans="54:85" ht="14.25">
      <c r="BB548" s="83"/>
      <c r="BC548" s="91"/>
      <c r="BD548" s="83"/>
      <c r="BE548" s="84"/>
      <c r="BF548" s="83"/>
      <c r="BG548" s="91"/>
      <c r="BH548" s="83"/>
      <c r="BI548" s="94"/>
      <c r="BJ548" s="83"/>
      <c r="BK548" s="84"/>
      <c r="BL548" s="83"/>
      <c r="BM548" s="94"/>
      <c r="BN548" s="83"/>
      <c r="BO548" s="94"/>
      <c r="BP548" s="83"/>
      <c r="BQ548" s="84"/>
      <c r="BR548" s="83"/>
      <c r="BS548" s="94"/>
      <c r="BT548" s="83"/>
      <c r="BU548" s="94"/>
      <c r="BV548" s="83"/>
      <c r="BW548" s="84"/>
      <c r="BX548" s="83"/>
      <c r="BY548" s="94"/>
      <c r="BZ548" s="83"/>
      <c r="CA548" s="94"/>
      <c r="CB548" s="83"/>
      <c r="CC548" s="84"/>
      <c r="CD548" s="83"/>
      <c r="CE548" s="94"/>
      <c r="CF548" s="83"/>
      <c r="CG548" s="85"/>
    </row>
    <row r="549" spans="54:85" ht="14.25">
      <c r="BB549" s="83"/>
      <c r="BC549" s="91"/>
      <c r="BD549" s="83"/>
      <c r="BE549" s="84"/>
      <c r="BF549" s="83"/>
      <c r="BG549" s="91"/>
      <c r="BH549" s="83"/>
      <c r="BI549" s="94"/>
      <c r="BJ549" s="83"/>
      <c r="BK549" s="84"/>
      <c r="BL549" s="83"/>
      <c r="BM549" s="94"/>
      <c r="BN549" s="83"/>
      <c r="BO549" s="94"/>
      <c r="BP549" s="83"/>
      <c r="BQ549" s="84"/>
      <c r="BR549" s="83"/>
      <c r="BS549" s="94"/>
      <c r="BT549" s="83"/>
      <c r="BU549" s="94"/>
      <c r="BV549" s="83"/>
      <c r="BW549" s="84"/>
      <c r="BX549" s="83"/>
      <c r="BY549" s="94"/>
      <c r="BZ549" s="83"/>
      <c r="CA549" s="94"/>
      <c r="CB549" s="83"/>
      <c r="CC549" s="84"/>
      <c r="CD549" s="83"/>
      <c r="CE549" s="94"/>
      <c r="CF549" s="83"/>
      <c r="CG549" s="85"/>
    </row>
    <row r="550" spans="54:85" ht="14.25">
      <c r="BB550" s="83"/>
      <c r="BC550" s="91"/>
      <c r="BD550" s="83"/>
      <c r="BE550" s="84"/>
      <c r="BF550" s="83"/>
      <c r="BG550" s="91"/>
      <c r="BH550" s="83"/>
      <c r="BI550" s="94"/>
      <c r="BJ550" s="83"/>
      <c r="BK550" s="84"/>
      <c r="BL550" s="83"/>
      <c r="BM550" s="94"/>
      <c r="BN550" s="83"/>
      <c r="BO550" s="94"/>
      <c r="BP550" s="83"/>
      <c r="BQ550" s="84"/>
      <c r="BR550" s="83"/>
      <c r="BS550" s="94"/>
      <c r="BT550" s="83"/>
      <c r="BU550" s="94"/>
      <c r="BV550" s="83"/>
      <c r="BW550" s="84"/>
      <c r="BX550" s="83"/>
      <c r="BY550" s="94"/>
      <c r="BZ550" s="83"/>
      <c r="CA550" s="94"/>
      <c r="CB550" s="83"/>
      <c r="CC550" s="84"/>
      <c r="CD550" s="83"/>
      <c r="CE550" s="94"/>
      <c r="CF550" s="83"/>
      <c r="CG550" s="85"/>
    </row>
    <row r="551" spans="54:85" ht="14.25">
      <c r="BB551" s="83"/>
      <c r="BC551" s="91"/>
      <c r="BD551" s="83"/>
      <c r="BE551" s="84"/>
      <c r="BF551" s="83"/>
      <c r="BG551" s="91"/>
      <c r="BH551" s="83"/>
      <c r="BI551" s="94"/>
      <c r="BJ551" s="83"/>
      <c r="BK551" s="84"/>
      <c r="BL551" s="83"/>
      <c r="BM551" s="94"/>
      <c r="BN551" s="83"/>
      <c r="BO551" s="94"/>
      <c r="BP551" s="83"/>
      <c r="BQ551" s="84"/>
      <c r="BR551" s="83"/>
      <c r="BS551" s="94"/>
      <c r="BT551" s="83"/>
      <c r="BU551" s="94"/>
      <c r="BV551" s="83"/>
      <c r="BW551" s="84"/>
      <c r="BX551" s="83"/>
      <c r="BY551" s="94"/>
      <c r="BZ551" s="83"/>
      <c r="CA551" s="94"/>
      <c r="CB551" s="83"/>
      <c r="CC551" s="84"/>
      <c r="CD551" s="83"/>
      <c r="CE551" s="94"/>
      <c r="CF551" s="83"/>
      <c r="CG551" s="85"/>
    </row>
    <row r="552" spans="54:85" ht="14.25">
      <c r="BB552" s="83"/>
      <c r="BC552" s="91"/>
      <c r="BD552" s="83"/>
      <c r="BE552" s="84"/>
      <c r="BF552" s="83"/>
      <c r="BG552" s="91"/>
      <c r="BH552" s="83"/>
      <c r="BI552" s="94"/>
      <c r="BJ552" s="83"/>
      <c r="BK552" s="84"/>
      <c r="BL552" s="83"/>
      <c r="BM552" s="94"/>
      <c r="BN552" s="83"/>
      <c r="BO552" s="94"/>
      <c r="BP552" s="83"/>
      <c r="BQ552" s="84"/>
      <c r="BR552" s="83"/>
      <c r="BS552" s="94"/>
      <c r="BT552" s="83"/>
      <c r="BU552" s="94"/>
      <c r="BV552" s="83"/>
      <c r="BW552" s="84"/>
      <c r="BX552" s="83"/>
      <c r="BY552" s="94"/>
      <c r="BZ552" s="83"/>
      <c r="CA552" s="94"/>
      <c r="CB552" s="83"/>
      <c r="CC552" s="84"/>
      <c r="CD552" s="83"/>
      <c r="CE552" s="94"/>
      <c r="CF552" s="83"/>
      <c r="CG552" s="85"/>
    </row>
    <row r="553" spans="54:85" ht="14.25">
      <c r="BB553" s="83"/>
      <c r="BC553" s="91"/>
      <c r="BD553" s="83"/>
      <c r="BE553" s="84"/>
      <c r="BF553" s="83"/>
      <c r="BG553" s="91"/>
      <c r="BH553" s="83"/>
      <c r="BI553" s="94"/>
      <c r="BJ553" s="83"/>
      <c r="BK553" s="84"/>
      <c r="BL553" s="83"/>
      <c r="BM553" s="94"/>
      <c r="BN553" s="83"/>
      <c r="BO553" s="94"/>
      <c r="BP553" s="83"/>
      <c r="BQ553" s="84"/>
      <c r="BR553" s="83"/>
      <c r="BS553" s="94"/>
      <c r="BT553" s="83"/>
      <c r="BU553" s="94"/>
      <c r="BV553" s="83"/>
      <c r="BW553" s="84"/>
      <c r="BX553" s="83"/>
      <c r="BY553" s="94"/>
      <c r="BZ553" s="83"/>
      <c r="CA553" s="94"/>
      <c r="CB553" s="83"/>
      <c r="CC553" s="84"/>
      <c r="CD553" s="83"/>
      <c r="CE553" s="94"/>
      <c r="CF553" s="83"/>
      <c r="CG553" s="85"/>
    </row>
    <row r="554" spans="54:85" ht="14.25">
      <c r="BB554" s="83"/>
      <c r="BC554" s="91"/>
      <c r="BD554" s="83"/>
      <c r="BE554" s="84"/>
      <c r="BF554" s="83"/>
      <c r="BG554" s="91"/>
      <c r="BH554" s="83"/>
      <c r="BI554" s="94"/>
      <c r="BJ554" s="83"/>
      <c r="BK554" s="84"/>
      <c r="BL554" s="83"/>
      <c r="BM554" s="94"/>
      <c r="BN554" s="83"/>
      <c r="BO554" s="94"/>
      <c r="BP554" s="83"/>
      <c r="BQ554" s="84"/>
      <c r="BR554" s="83"/>
      <c r="BS554" s="94"/>
      <c r="BT554" s="83"/>
      <c r="BU554" s="94"/>
      <c r="BV554" s="83"/>
      <c r="BW554" s="84"/>
      <c r="BX554" s="83"/>
      <c r="BY554" s="94"/>
      <c r="BZ554" s="83"/>
      <c r="CA554" s="94"/>
      <c r="CB554" s="83"/>
      <c r="CC554" s="84"/>
      <c r="CD554" s="83"/>
      <c r="CE554" s="94"/>
      <c r="CF554" s="83"/>
      <c r="CG554" s="85"/>
    </row>
    <row r="555" spans="54:85" ht="14.25">
      <c r="BB555" s="83"/>
      <c r="BC555" s="91"/>
      <c r="BD555" s="83"/>
      <c r="BE555" s="84"/>
      <c r="BF555" s="83"/>
      <c r="BG555" s="91"/>
      <c r="BH555" s="83"/>
      <c r="BI555" s="94"/>
      <c r="BJ555" s="83"/>
      <c r="BK555" s="84"/>
      <c r="BL555" s="83"/>
      <c r="BM555" s="94"/>
      <c r="BN555" s="83"/>
      <c r="BO555" s="94"/>
      <c r="BP555" s="83"/>
      <c r="BQ555" s="84"/>
      <c r="BR555" s="83"/>
      <c r="BS555" s="94"/>
      <c r="BT555" s="83"/>
      <c r="BU555" s="94"/>
      <c r="BV555" s="83"/>
      <c r="BW555" s="84"/>
      <c r="BX555" s="83"/>
      <c r="BY555" s="94"/>
      <c r="BZ555" s="83"/>
      <c r="CA555" s="94"/>
      <c r="CB555" s="83"/>
      <c r="CC555" s="84"/>
      <c r="CD555" s="83"/>
      <c r="CE555" s="94"/>
      <c r="CF555" s="83"/>
      <c r="CG555" s="85"/>
    </row>
    <row r="556" spans="54:85" ht="14.25">
      <c r="BB556" s="83"/>
      <c r="BC556" s="91"/>
      <c r="BD556" s="83"/>
      <c r="BE556" s="84"/>
      <c r="BF556" s="83"/>
      <c r="BG556" s="91"/>
      <c r="BH556" s="83"/>
      <c r="BI556" s="94"/>
      <c r="BJ556" s="83"/>
      <c r="BK556" s="84"/>
      <c r="BL556" s="83"/>
      <c r="BM556" s="94"/>
      <c r="BN556" s="83"/>
      <c r="BO556" s="94"/>
      <c r="BP556" s="83"/>
      <c r="BQ556" s="84"/>
      <c r="BR556" s="83"/>
      <c r="BS556" s="94"/>
      <c r="BT556" s="83"/>
      <c r="BU556" s="94"/>
      <c r="BV556" s="83"/>
      <c r="BW556" s="84"/>
      <c r="BX556" s="83"/>
      <c r="BY556" s="94"/>
      <c r="BZ556" s="83"/>
      <c r="CA556" s="94"/>
      <c r="CB556" s="83"/>
      <c r="CC556" s="84"/>
      <c r="CD556" s="83"/>
      <c r="CE556" s="94"/>
      <c r="CF556" s="83"/>
      <c r="CG556" s="85"/>
    </row>
    <row r="557" spans="54:85" ht="14.25">
      <c r="BB557" s="83"/>
      <c r="BC557" s="91"/>
      <c r="BD557" s="83"/>
      <c r="BE557" s="84"/>
      <c r="BF557" s="83"/>
      <c r="BG557" s="91"/>
      <c r="BH557" s="83"/>
      <c r="BI557" s="94"/>
      <c r="BJ557" s="83"/>
      <c r="BK557" s="84"/>
      <c r="BL557" s="83"/>
      <c r="BM557" s="94"/>
      <c r="BN557" s="83"/>
      <c r="BO557" s="94"/>
      <c r="BP557" s="83"/>
      <c r="BQ557" s="84"/>
      <c r="BR557" s="83"/>
      <c r="BS557" s="94"/>
      <c r="BT557" s="83"/>
      <c r="BU557" s="94"/>
      <c r="BV557" s="83"/>
      <c r="BW557" s="84"/>
      <c r="BX557" s="83"/>
      <c r="BY557" s="94"/>
      <c r="BZ557" s="83"/>
      <c r="CA557" s="94"/>
      <c r="CB557" s="83"/>
      <c r="CC557" s="84"/>
      <c r="CD557" s="83"/>
      <c r="CE557" s="94"/>
      <c r="CF557" s="83"/>
      <c r="CG557" s="85"/>
    </row>
    <row r="558" spans="54:85" ht="14.25">
      <c r="BB558" s="83"/>
      <c r="BC558" s="91"/>
      <c r="BD558" s="83"/>
      <c r="BE558" s="84"/>
      <c r="BF558" s="83"/>
      <c r="BG558" s="91"/>
      <c r="BH558" s="83"/>
      <c r="BI558" s="94"/>
      <c r="BJ558" s="83"/>
      <c r="BK558" s="84"/>
      <c r="BL558" s="83"/>
      <c r="BM558" s="94"/>
      <c r="BN558" s="83"/>
      <c r="BO558" s="94"/>
      <c r="BP558" s="83"/>
      <c r="BQ558" s="84"/>
      <c r="BR558" s="83"/>
      <c r="BS558" s="94"/>
      <c r="BT558" s="83"/>
      <c r="BU558" s="94"/>
      <c r="BV558" s="83"/>
      <c r="BW558" s="84"/>
      <c r="BX558" s="83"/>
      <c r="BY558" s="94"/>
      <c r="BZ558" s="83"/>
      <c r="CA558" s="94"/>
      <c r="CB558" s="83"/>
      <c r="CC558" s="84"/>
      <c r="CD558" s="83"/>
      <c r="CE558" s="94"/>
      <c r="CF558" s="83"/>
      <c r="CG558" s="85"/>
    </row>
    <row r="559" spans="54:85" ht="14.25">
      <c r="BB559" s="83"/>
      <c r="BC559" s="91"/>
      <c r="BD559" s="83"/>
      <c r="BE559" s="84"/>
      <c r="BF559" s="83"/>
      <c r="BG559" s="91"/>
      <c r="BH559" s="83"/>
      <c r="BI559" s="94"/>
      <c r="BJ559" s="83"/>
      <c r="BK559" s="84"/>
      <c r="BL559" s="83"/>
      <c r="BM559" s="94"/>
      <c r="BN559" s="83"/>
      <c r="BO559" s="94"/>
      <c r="BP559" s="83"/>
      <c r="BQ559" s="84"/>
      <c r="BR559" s="83"/>
      <c r="BS559" s="94"/>
      <c r="BT559" s="83"/>
      <c r="BU559" s="94"/>
      <c r="BV559" s="83"/>
      <c r="BW559" s="84"/>
      <c r="BX559" s="83"/>
      <c r="BY559" s="94"/>
      <c r="BZ559" s="83"/>
      <c r="CA559" s="94"/>
      <c r="CB559" s="83"/>
      <c r="CC559" s="84"/>
      <c r="CD559" s="83"/>
      <c r="CE559" s="94"/>
      <c r="CF559" s="83"/>
      <c r="CG559" s="85"/>
    </row>
    <row r="560" spans="54:85" ht="14.25">
      <c r="BB560" s="83"/>
      <c r="BC560" s="91"/>
      <c r="BD560" s="83"/>
      <c r="BE560" s="84"/>
      <c r="BF560" s="83"/>
      <c r="BG560" s="91"/>
      <c r="BH560" s="83"/>
      <c r="BI560" s="94"/>
      <c r="BJ560" s="83"/>
      <c r="BK560" s="84"/>
      <c r="BL560" s="83"/>
      <c r="BM560" s="94"/>
      <c r="BN560" s="83"/>
      <c r="BO560" s="94"/>
      <c r="BP560" s="83"/>
      <c r="BQ560" s="84"/>
      <c r="BR560" s="83"/>
      <c r="BS560" s="94"/>
      <c r="BT560" s="83"/>
      <c r="BU560" s="94"/>
      <c r="BV560" s="83"/>
      <c r="BW560" s="84"/>
      <c r="BX560" s="83"/>
      <c r="BY560" s="94"/>
      <c r="BZ560" s="83"/>
      <c r="CA560" s="94"/>
      <c r="CB560" s="83"/>
      <c r="CC560" s="84"/>
      <c r="CD560" s="83"/>
      <c r="CE560" s="94"/>
      <c r="CF560" s="83"/>
      <c r="CG560" s="85"/>
    </row>
    <row r="561" spans="54:85" ht="14.25">
      <c r="BB561" s="83"/>
      <c r="BC561" s="91"/>
      <c r="BD561" s="83"/>
      <c r="BE561" s="84"/>
      <c r="BF561" s="83"/>
      <c r="BG561" s="91"/>
      <c r="BH561" s="83"/>
      <c r="BI561" s="94"/>
      <c r="BJ561" s="83"/>
      <c r="BK561" s="84"/>
      <c r="BL561" s="83"/>
      <c r="BM561" s="94"/>
      <c r="BN561" s="83"/>
      <c r="BO561" s="94"/>
      <c r="BP561" s="83"/>
      <c r="BQ561" s="84"/>
      <c r="BR561" s="83"/>
      <c r="BS561" s="94"/>
      <c r="BT561" s="83"/>
      <c r="BU561" s="94"/>
      <c r="BV561" s="83"/>
      <c r="BW561" s="84"/>
      <c r="BX561" s="83"/>
      <c r="BY561" s="94"/>
      <c r="BZ561" s="83"/>
      <c r="CA561" s="94"/>
      <c r="CB561" s="83"/>
      <c r="CC561" s="84"/>
      <c r="CD561" s="83"/>
      <c r="CE561" s="94"/>
      <c r="CF561" s="83"/>
      <c r="CG561" s="85"/>
    </row>
    <row r="562" spans="54:85" ht="14.25">
      <c r="BB562" s="83"/>
      <c r="BC562" s="91"/>
      <c r="BD562" s="83"/>
      <c r="BE562" s="84"/>
      <c r="BF562" s="83"/>
      <c r="BG562" s="91"/>
      <c r="BH562" s="83"/>
      <c r="BI562" s="94"/>
      <c r="BJ562" s="83"/>
      <c r="BK562" s="84"/>
      <c r="BL562" s="83"/>
      <c r="BM562" s="94"/>
      <c r="BN562" s="83"/>
      <c r="BO562" s="94"/>
      <c r="BP562" s="83"/>
      <c r="BQ562" s="84"/>
      <c r="BR562" s="83"/>
      <c r="BS562" s="94"/>
      <c r="BT562" s="83"/>
      <c r="BU562" s="94"/>
      <c r="BV562" s="83"/>
      <c r="BW562" s="84"/>
      <c r="BX562" s="83"/>
      <c r="BY562" s="94"/>
      <c r="BZ562" s="83"/>
      <c r="CA562" s="94"/>
      <c r="CB562" s="83"/>
      <c r="CC562" s="84"/>
      <c r="CD562" s="83"/>
      <c r="CE562" s="94"/>
      <c r="CF562" s="83"/>
      <c r="CG562" s="85"/>
    </row>
    <row r="563" spans="54:85" ht="14.25">
      <c r="BB563" s="83"/>
      <c r="BC563" s="91"/>
      <c r="BD563" s="83"/>
      <c r="BE563" s="84"/>
      <c r="BF563" s="83"/>
      <c r="BG563" s="91"/>
      <c r="BH563" s="83"/>
      <c r="BI563" s="94"/>
      <c r="BJ563" s="83"/>
      <c r="BK563" s="84"/>
      <c r="BL563" s="83"/>
      <c r="BM563" s="94"/>
      <c r="BN563" s="83"/>
      <c r="BO563" s="94"/>
      <c r="BP563" s="83"/>
      <c r="BQ563" s="84"/>
      <c r="BR563" s="83"/>
      <c r="BS563" s="94"/>
      <c r="BT563" s="83"/>
      <c r="BU563" s="94"/>
      <c r="BV563" s="83"/>
      <c r="BW563" s="84"/>
      <c r="BX563" s="83"/>
      <c r="BY563" s="94"/>
      <c r="BZ563" s="83"/>
      <c r="CA563" s="94"/>
      <c r="CB563" s="83"/>
      <c r="CC563" s="84"/>
      <c r="CD563" s="83"/>
      <c r="CE563" s="94"/>
      <c r="CF563" s="83"/>
      <c r="CG563" s="85"/>
    </row>
    <row r="564" spans="54:85" ht="14.25">
      <c r="BB564" s="83"/>
      <c r="BC564" s="91"/>
      <c r="BD564" s="83"/>
      <c r="BE564" s="84"/>
      <c r="BF564" s="83"/>
      <c r="BG564" s="91"/>
      <c r="BH564" s="83"/>
      <c r="BI564" s="94"/>
      <c r="BJ564" s="83"/>
      <c r="BK564" s="84"/>
      <c r="BL564" s="83"/>
      <c r="BM564" s="94"/>
      <c r="BN564" s="83"/>
      <c r="BO564" s="94"/>
      <c r="BP564" s="83"/>
      <c r="BQ564" s="84"/>
      <c r="BR564" s="83"/>
      <c r="BS564" s="94"/>
      <c r="BT564" s="83"/>
      <c r="BU564" s="94"/>
      <c r="BV564" s="83"/>
      <c r="BW564" s="84"/>
      <c r="BX564" s="83"/>
      <c r="BY564" s="94"/>
      <c r="BZ564" s="83"/>
      <c r="CA564" s="94"/>
      <c r="CB564" s="83"/>
      <c r="CC564" s="84"/>
      <c r="CD564" s="83"/>
      <c r="CE564" s="94"/>
      <c r="CF564" s="83"/>
      <c r="CG564" s="85"/>
    </row>
    <row r="565" spans="54:85" ht="14.25">
      <c r="BB565" s="83"/>
      <c r="BC565" s="91"/>
      <c r="BD565" s="83"/>
      <c r="BE565" s="84"/>
      <c r="BF565" s="83"/>
      <c r="BG565" s="91"/>
      <c r="BH565" s="83"/>
      <c r="BI565" s="94"/>
      <c r="BJ565" s="83"/>
      <c r="BK565" s="84"/>
      <c r="BL565" s="83"/>
      <c r="BM565" s="94"/>
      <c r="BN565" s="83"/>
      <c r="BO565" s="94"/>
      <c r="BP565" s="83"/>
      <c r="BQ565" s="84"/>
      <c r="BR565" s="83"/>
      <c r="BS565" s="94"/>
      <c r="BT565" s="83"/>
      <c r="BU565" s="94"/>
      <c r="BV565" s="83"/>
      <c r="BW565" s="84"/>
      <c r="BX565" s="83"/>
      <c r="BY565" s="94"/>
      <c r="BZ565" s="83"/>
      <c r="CA565" s="94"/>
      <c r="CB565" s="83"/>
      <c r="CC565" s="84"/>
      <c r="CD565" s="83"/>
      <c r="CE565" s="94"/>
      <c r="CF565" s="83"/>
      <c r="CG565" s="85"/>
    </row>
    <row r="566" spans="54:85" ht="14.25">
      <c r="BB566" s="83"/>
      <c r="BC566" s="91"/>
      <c r="BD566" s="83"/>
      <c r="BE566" s="84"/>
      <c r="BF566" s="83"/>
      <c r="BG566" s="91"/>
      <c r="BH566" s="83"/>
      <c r="BI566" s="94"/>
      <c r="BJ566" s="83"/>
      <c r="BK566" s="84"/>
      <c r="BL566" s="83"/>
      <c r="BM566" s="94"/>
      <c r="BN566" s="83"/>
      <c r="BO566" s="94"/>
      <c r="BP566" s="83"/>
      <c r="BQ566" s="84"/>
      <c r="BR566" s="83"/>
      <c r="BS566" s="94"/>
      <c r="BT566" s="83"/>
      <c r="BU566" s="94"/>
      <c r="BV566" s="83"/>
      <c r="BW566" s="84"/>
      <c r="BX566" s="83"/>
      <c r="BY566" s="94"/>
      <c r="BZ566" s="83"/>
      <c r="CA566" s="94"/>
      <c r="CB566" s="83"/>
      <c r="CC566" s="84"/>
      <c r="CD566" s="83"/>
      <c r="CE566" s="94"/>
      <c r="CF566" s="83"/>
      <c r="CG566" s="85"/>
    </row>
    <row r="567" spans="54:85" ht="14.25">
      <c r="BB567" s="83"/>
      <c r="BC567" s="91"/>
      <c r="BD567" s="83"/>
      <c r="BE567" s="84"/>
      <c r="BF567" s="83"/>
      <c r="BG567" s="91"/>
      <c r="BH567" s="83"/>
      <c r="BI567" s="94"/>
      <c r="BJ567" s="83"/>
      <c r="BK567" s="84"/>
      <c r="BL567" s="83"/>
      <c r="BM567" s="94"/>
      <c r="BN567" s="83"/>
      <c r="BO567" s="94"/>
      <c r="BP567" s="83"/>
      <c r="BQ567" s="84"/>
      <c r="BR567" s="83"/>
      <c r="BS567" s="94"/>
      <c r="BT567" s="83"/>
      <c r="BU567" s="94"/>
      <c r="BV567" s="83"/>
      <c r="BW567" s="84"/>
      <c r="BX567" s="83"/>
      <c r="BY567" s="94"/>
      <c r="BZ567" s="83"/>
      <c r="CA567" s="94"/>
      <c r="CB567" s="83"/>
      <c r="CC567" s="84"/>
      <c r="CD567" s="83"/>
      <c r="CE567" s="94"/>
      <c r="CF567" s="83"/>
      <c r="CG567" s="85"/>
    </row>
    <row r="568" spans="54:85" ht="14.25">
      <c r="BB568" s="83"/>
      <c r="BC568" s="91"/>
      <c r="BD568" s="83"/>
      <c r="BE568" s="84"/>
      <c r="BF568" s="83"/>
      <c r="BG568" s="91"/>
      <c r="BH568" s="83"/>
      <c r="BI568" s="94"/>
      <c r="BJ568" s="83"/>
      <c r="BK568" s="84"/>
      <c r="BL568" s="83"/>
      <c r="BM568" s="94"/>
      <c r="BN568" s="83"/>
      <c r="BO568" s="94"/>
      <c r="BP568" s="83"/>
      <c r="BQ568" s="84"/>
      <c r="BR568" s="83"/>
      <c r="BS568" s="94"/>
      <c r="BT568" s="83"/>
      <c r="BU568" s="94"/>
      <c r="BV568" s="83"/>
      <c r="BW568" s="84"/>
      <c r="BX568" s="83"/>
      <c r="BY568" s="94"/>
      <c r="BZ568" s="83"/>
      <c r="CA568" s="94"/>
      <c r="CB568" s="83"/>
      <c r="CC568" s="84"/>
      <c r="CD568" s="83"/>
      <c r="CE568" s="94"/>
      <c r="CF568" s="83"/>
      <c r="CG568" s="85"/>
    </row>
    <row r="569" spans="54:85" ht="14.25">
      <c r="BB569" s="83"/>
      <c r="BC569" s="91"/>
      <c r="BD569" s="83"/>
      <c r="BE569" s="84"/>
      <c r="BF569" s="83"/>
      <c r="BG569" s="91"/>
      <c r="BH569" s="83"/>
      <c r="BI569" s="94"/>
      <c r="BJ569" s="83"/>
      <c r="BK569" s="84"/>
      <c r="BL569" s="83"/>
      <c r="BM569" s="94"/>
      <c r="BN569" s="83"/>
      <c r="BO569" s="94"/>
      <c r="BP569" s="83"/>
      <c r="BQ569" s="84"/>
      <c r="BR569" s="83"/>
      <c r="BS569" s="94"/>
      <c r="BT569" s="83"/>
      <c r="BU569" s="94"/>
      <c r="BV569" s="83"/>
      <c r="BW569" s="84"/>
      <c r="BX569" s="83"/>
      <c r="BY569" s="94"/>
      <c r="BZ569" s="83"/>
      <c r="CA569" s="94"/>
      <c r="CB569" s="83"/>
      <c r="CC569" s="84"/>
      <c r="CD569" s="83"/>
      <c r="CE569" s="94"/>
      <c r="CF569" s="83"/>
      <c r="CG569" s="85"/>
    </row>
    <row r="570" spans="54:85" ht="14.25">
      <c r="BB570" s="83"/>
      <c r="BC570" s="91"/>
      <c r="BD570" s="83"/>
      <c r="BE570" s="84"/>
      <c r="BF570" s="83"/>
      <c r="BG570" s="91"/>
      <c r="BH570" s="83"/>
      <c r="BI570" s="94"/>
      <c r="BJ570" s="83"/>
      <c r="BK570" s="84"/>
      <c r="BL570" s="83"/>
      <c r="BM570" s="94"/>
      <c r="BN570" s="83"/>
      <c r="BO570" s="94"/>
      <c r="BP570" s="83"/>
      <c r="BQ570" s="84"/>
      <c r="BR570" s="83"/>
      <c r="BS570" s="94"/>
      <c r="BT570" s="83"/>
      <c r="BU570" s="94"/>
      <c r="BV570" s="83"/>
      <c r="BW570" s="84"/>
      <c r="BX570" s="83"/>
      <c r="BY570" s="94"/>
      <c r="BZ570" s="83"/>
      <c r="CA570" s="94"/>
      <c r="CB570" s="83"/>
      <c r="CC570" s="84"/>
      <c r="CD570" s="83"/>
      <c r="CE570" s="94"/>
      <c r="CF570" s="83"/>
      <c r="CG570" s="85"/>
    </row>
    <row r="571" spans="54:85" ht="14.25">
      <c r="BB571" s="83"/>
      <c r="BC571" s="91"/>
      <c r="BD571" s="83"/>
      <c r="BE571" s="84"/>
      <c r="BF571" s="83"/>
      <c r="BG571" s="91"/>
      <c r="BH571" s="83"/>
      <c r="BI571" s="94"/>
      <c r="BJ571" s="83"/>
      <c r="BK571" s="84"/>
      <c r="BL571" s="83"/>
      <c r="BM571" s="94"/>
      <c r="BN571" s="83"/>
      <c r="BO571" s="94"/>
      <c r="BP571" s="83"/>
      <c r="BQ571" s="84"/>
      <c r="BR571" s="83"/>
      <c r="BS571" s="94"/>
      <c r="BT571" s="83"/>
      <c r="BU571" s="94"/>
      <c r="BV571" s="83"/>
      <c r="BW571" s="84"/>
      <c r="BX571" s="83"/>
      <c r="BY571" s="94"/>
      <c r="BZ571" s="83"/>
      <c r="CA571" s="94"/>
      <c r="CB571" s="83"/>
      <c r="CC571" s="84"/>
      <c r="CD571" s="83"/>
      <c r="CE571" s="94"/>
      <c r="CF571" s="83"/>
      <c r="CG571" s="85"/>
    </row>
    <row r="572" spans="54:85" ht="14.25">
      <c r="BB572" s="83"/>
      <c r="BC572" s="91"/>
      <c r="BD572" s="83"/>
      <c r="BE572" s="84"/>
      <c r="BF572" s="83"/>
      <c r="BG572" s="91"/>
      <c r="BH572" s="83"/>
      <c r="BI572" s="94"/>
      <c r="BJ572" s="83"/>
      <c r="BK572" s="84"/>
      <c r="BL572" s="83"/>
      <c r="BM572" s="94"/>
      <c r="BN572" s="83"/>
      <c r="BO572" s="94"/>
      <c r="BP572" s="83"/>
      <c r="BQ572" s="84"/>
      <c r="BR572" s="83"/>
      <c r="BS572" s="94"/>
      <c r="BT572" s="83"/>
      <c r="BU572" s="94"/>
      <c r="BV572" s="83"/>
      <c r="BW572" s="84"/>
      <c r="BX572" s="83"/>
      <c r="BY572" s="94"/>
      <c r="BZ572" s="83"/>
      <c r="CA572" s="94"/>
      <c r="CB572" s="83"/>
      <c r="CC572" s="84"/>
      <c r="CD572" s="83"/>
      <c r="CE572" s="94"/>
      <c r="CF572" s="83"/>
      <c r="CG572" s="85"/>
    </row>
    <row r="573" spans="54:85" ht="14.25">
      <c r="BB573" s="83"/>
      <c r="BC573" s="91"/>
      <c r="BD573" s="83"/>
      <c r="BE573" s="84"/>
      <c r="BF573" s="83"/>
      <c r="BG573" s="91"/>
      <c r="BH573" s="83"/>
      <c r="BI573" s="94"/>
      <c r="BJ573" s="83"/>
      <c r="BK573" s="84"/>
      <c r="BL573" s="83"/>
      <c r="BM573" s="94"/>
      <c r="BN573" s="83"/>
      <c r="BO573" s="94"/>
      <c r="BP573" s="83"/>
      <c r="BQ573" s="84"/>
      <c r="BR573" s="83"/>
      <c r="BS573" s="94"/>
      <c r="BT573" s="83"/>
      <c r="BU573" s="94"/>
      <c r="BV573" s="83"/>
      <c r="BW573" s="84"/>
      <c r="BX573" s="83"/>
      <c r="BY573" s="94"/>
      <c r="BZ573" s="83"/>
      <c r="CA573" s="94"/>
      <c r="CB573" s="83"/>
      <c r="CC573" s="84"/>
      <c r="CD573" s="83"/>
      <c r="CE573" s="94"/>
      <c r="CF573" s="83"/>
      <c r="CG573" s="85"/>
    </row>
    <row r="574" spans="54:85" ht="14.25">
      <c r="BB574" s="83"/>
      <c r="BC574" s="91"/>
      <c r="BD574" s="83"/>
      <c r="BE574" s="84"/>
      <c r="BF574" s="83"/>
      <c r="BG574" s="91"/>
      <c r="BH574" s="83"/>
      <c r="BI574" s="94"/>
      <c r="BJ574" s="83"/>
      <c r="BK574" s="84"/>
      <c r="BL574" s="83"/>
      <c r="BM574" s="94"/>
      <c r="BN574" s="83"/>
      <c r="BO574" s="94"/>
      <c r="BP574" s="83"/>
      <c r="BQ574" s="84"/>
      <c r="BR574" s="83"/>
      <c r="BS574" s="94"/>
      <c r="BT574" s="83"/>
      <c r="BU574" s="94"/>
      <c r="BV574" s="83"/>
      <c r="BW574" s="84"/>
      <c r="BX574" s="83"/>
      <c r="BY574" s="94"/>
      <c r="BZ574" s="83"/>
      <c r="CA574" s="94"/>
      <c r="CB574" s="83"/>
      <c r="CC574" s="84"/>
      <c r="CD574" s="83"/>
      <c r="CE574" s="94"/>
      <c r="CF574" s="83"/>
      <c r="CG574" s="85"/>
    </row>
    <row r="575" spans="54:85" ht="14.25">
      <c r="BB575" s="83"/>
      <c r="BC575" s="91"/>
      <c r="BD575" s="83"/>
      <c r="BE575" s="84"/>
      <c r="BF575" s="83"/>
      <c r="BG575" s="91"/>
      <c r="BH575" s="83"/>
      <c r="BI575" s="94"/>
      <c r="BJ575" s="83"/>
      <c r="BK575" s="84"/>
      <c r="BL575" s="83"/>
      <c r="BM575" s="94"/>
      <c r="BN575" s="83"/>
      <c r="BO575" s="94"/>
      <c r="BP575" s="83"/>
      <c r="BQ575" s="84"/>
      <c r="BR575" s="83"/>
      <c r="BS575" s="94"/>
      <c r="BT575" s="83"/>
      <c r="BU575" s="94"/>
      <c r="BV575" s="83"/>
      <c r="BW575" s="84"/>
      <c r="BX575" s="83"/>
      <c r="BY575" s="94"/>
      <c r="BZ575" s="83"/>
      <c r="CA575" s="94"/>
      <c r="CB575" s="83"/>
      <c r="CC575" s="84"/>
      <c r="CD575" s="83"/>
      <c r="CE575" s="94"/>
      <c r="CF575" s="83"/>
      <c r="CG575" s="85"/>
    </row>
    <row r="576" spans="54:85" ht="14.25">
      <c r="BB576" s="83"/>
      <c r="BC576" s="91"/>
      <c r="BD576" s="83"/>
      <c r="BE576" s="84"/>
      <c r="BF576" s="83"/>
      <c r="BG576" s="91"/>
      <c r="BH576" s="83"/>
      <c r="BI576" s="94"/>
      <c r="BJ576" s="83"/>
      <c r="BK576" s="84"/>
      <c r="BL576" s="83"/>
      <c r="BM576" s="94"/>
      <c r="BN576" s="83"/>
      <c r="BO576" s="94"/>
      <c r="BP576" s="83"/>
      <c r="BQ576" s="84"/>
      <c r="BR576" s="83"/>
      <c r="BS576" s="94"/>
      <c r="BT576" s="83"/>
      <c r="BU576" s="94"/>
      <c r="BV576" s="83"/>
      <c r="BW576" s="84"/>
      <c r="BX576" s="83"/>
      <c r="BY576" s="94"/>
      <c r="BZ576" s="83"/>
      <c r="CA576" s="94"/>
      <c r="CB576" s="83"/>
      <c r="CC576" s="84"/>
      <c r="CD576" s="83"/>
      <c r="CE576" s="94"/>
      <c r="CF576" s="83"/>
      <c r="CG576" s="85"/>
    </row>
    <row r="577" spans="54:85" ht="14.25">
      <c r="BB577" s="83"/>
      <c r="BC577" s="91"/>
      <c r="BD577" s="83"/>
      <c r="BE577" s="84"/>
      <c r="BF577" s="83"/>
      <c r="BG577" s="91"/>
      <c r="BH577" s="83"/>
      <c r="BI577" s="94"/>
      <c r="BJ577" s="83"/>
      <c r="BK577" s="84"/>
      <c r="BL577" s="83"/>
      <c r="BM577" s="94"/>
      <c r="BN577" s="83"/>
      <c r="BO577" s="94"/>
      <c r="BP577" s="83"/>
      <c r="BQ577" s="84"/>
      <c r="BR577" s="83"/>
      <c r="BS577" s="94"/>
      <c r="BT577" s="83"/>
      <c r="BU577" s="94"/>
      <c r="BV577" s="83"/>
      <c r="BW577" s="84"/>
      <c r="BX577" s="83"/>
      <c r="BY577" s="94"/>
      <c r="BZ577" s="83"/>
      <c r="CA577" s="94"/>
      <c r="CB577" s="83"/>
      <c r="CC577" s="84"/>
      <c r="CD577" s="83"/>
      <c r="CE577" s="94"/>
      <c r="CF577" s="83"/>
      <c r="CG577" s="85"/>
    </row>
    <row r="578" spans="54:85" ht="14.25">
      <c r="BB578" s="83"/>
      <c r="BC578" s="91"/>
      <c r="BD578" s="83"/>
      <c r="BE578" s="84"/>
      <c r="BF578" s="83"/>
      <c r="BG578" s="91"/>
      <c r="BH578" s="83"/>
      <c r="BI578" s="94"/>
      <c r="BJ578" s="83"/>
      <c r="BK578" s="84"/>
      <c r="BL578" s="83"/>
      <c r="BM578" s="94"/>
      <c r="BN578" s="83"/>
      <c r="BO578" s="94"/>
      <c r="BP578" s="83"/>
      <c r="BQ578" s="84"/>
      <c r="BR578" s="83"/>
      <c r="BS578" s="95"/>
      <c r="BT578" s="83"/>
      <c r="BU578" s="95"/>
      <c r="BV578" s="83"/>
      <c r="BW578" s="84"/>
      <c r="BX578" s="83"/>
      <c r="BY578" s="95"/>
      <c r="BZ578" s="83"/>
      <c r="CA578" s="95"/>
      <c r="CB578" s="83"/>
      <c r="CC578" s="84"/>
      <c r="CD578" s="83"/>
      <c r="CE578" s="95"/>
      <c r="CF578" s="83"/>
      <c r="CG578" s="85"/>
    </row>
    <row r="579" spans="54:85" ht="14.25">
      <c r="BB579" s="83"/>
      <c r="BC579" s="91"/>
      <c r="BD579" s="83"/>
      <c r="BE579" s="84"/>
      <c r="BF579" s="83"/>
      <c r="BG579" s="91"/>
      <c r="BH579" s="83"/>
      <c r="BI579" s="94"/>
      <c r="BJ579" s="83"/>
      <c r="BK579" s="84"/>
      <c r="BL579" s="83"/>
      <c r="BM579" s="95"/>
      <c r="BN579" s="83"/>
      <c r="BO579" s="95"/>
      <c r="BP579" s="83"/>
      <c r="BQ579" s="84"/>
      <c r="BR579" s="83"/>
      <c r="BS579" s="95"/>
      <c r="BT579" s="83"/>
      <c r="BU579" s="95"/>
      <c r="BV579" s="83"/>
      <c r="BW579" s="84"/>
      <c r="BX579" s="83"/>
      <c r="BY579" s="95"/>
      <c r="BZ579" s="83"/>
      <c r="CA579" s="95"/>
      <c r="CB579" s="83"/>
      <c r="CC579" s="84"/>
      <c r="CD579" s="83"/>
      <c r="CE579" s="95"/>
      <c r="CF579" s="83"/>
      <c r="CG579" s="85"/>
    </row>
    <row r="580" spans="54:85" ht="14.25">
      <c r="BB580" s="83"/>
      <c r="BC580" s="91"/>
      <c r="BD580" s="83"/>
      <c r="BE580" s="84"/>
      <c r="BF580" s="83"/>
      <c r="BG580" s="91"/>
      <c r="BH580" s="83"/>
      <c r="BI580" s="94"/>
      <c r="BJ580" s="83"/>
      <c r="BK580" s="84"/>
      <c r="BL580" s="83"/>
      <c r="BM580" s="95"/>
      <c r="BN580" s="83"/>
      <c r="BO580" s="95"/>
      <c r="BP580" s="83"/>
      <c r="BQ580" s="84"/>
      <c r="BR580" s="83"/>
      <c r="BS580" s="95"/>
      <c r="BT580" s="83"/>
      <c r="BU580" s="95"/>
      <c r="BV580" s="83"/>
      <c r="BW580" s="84"/>
      <c r="BX580" s="83"/>
      <c r="BY580" s="95"/>
      <c r="BZ580" s="83"/>
      <c r="CA580" s="95"/>
      <c r="CB580" s="83"/>
      <c r="CC580" s="84"/>
      <c r="CD580" s="83"/>
      <c r="CE580" s="95"/>
      <c r="CF580" s="83"/>
      <c r="CG580" s="85"/>
    </row>
    <row r="581" spans="54:85" ht="14.25">
      <c r="BB581" s="83"/>
      <c r="BC581" s="91"/>
      <c r="BD581" s="83"/>
      <c r="BE581" s="84"/>
      <c r="BF581" s="83"/>
      <c r="BG581" s="91"/>
      <c r="BH581" s="83"/>
      <c r="BI581" s="94"/>
      <c r="BJ581" s="83"/>
      <c r="BK581" s="84"/>
      <c r="BL581" s="83"/>
      <c r="BM581" s="95"/>
      <c r="BN581" s="83"/>
      <c r="BO581" s="95"/>
      <c r="BP581" s="83"/>
      <c r="BQ581" s="84"/>
      <c r="BR581" s="83"/>
      <c r="BS581" s="95"/>
      <c r="BT581" s="83"/>
      <c r="BU581" s="95"/>
      <c r="BV581" s="83"/>
      <c r="BW581" s="84"/>
      <c r="BX581" s="83"/>
      <c r="BY581" s="95"/>
      <c r="BZ581" s="83"/>
      <c r="CA581" s="95"/>
      <c r="CB581" s="83"/>
      <c r="CC581" s="84"/>
      <c r="CD581" s="83"/>
      <c r="CE581" s="95"/>
      <c r="CF581" s="83"/>
      <c r="CG581" s="85"/>
    </row>
    <row r="582" spans="54:85" ht="15" thickBot="1">
      <c r="BB582" s="83"/>
      <c r="BC582" s="92"/>
      <c r="BD582" s="83"/>
      <c r="BE582" s="84"/>
      <c r="BF582" s="83"/>
      <c r="BG582" s="92"/>
      <c r="BH582" s="83"/>
      <c r="BI582" s="94"/>
      <c r="BJ582" s="83"/>
      <c r="BK582" s="84"/>
      <c r="BL582" s="83"/>
      <c r="BM582" s="95"/>
      <c r="BN582" s="83"/>
      <c r="BO582" s="95"/>
      <c r="BP582" s="83"/>
      <c r="BQ582" s="84"/>
      <c r="BR582" s="83"/>
      <c r="BS582" s="95"/>
      <c r="BT582" s="83"/>
      <c r="BU582" s="95"/>
      <c r="BV582" s="83"/>
      <c r="BW582" s="84"/>
      <c r="BX582" s="83"/>
      <c r="BY582" s="95"/>
      <c r="BZ582" s="83"/>
      <c r="CA582" s="95"/>
      <c r="CB582" s="83"/>
      <c r="CC582" s="84"/>
      <c r="CD582" s="83"/>
      <c r="CE582" s="95"/>
      <c r="CF582" s="83"/>
      <c r="CG582" s="85"/>
    </row>
    <row r="583" spans="54:85" ht="14.25">
      <c r="BB583" s="83"/>
      <c r="BC583" s="20"/>
      <c r="BD583" s="83"/>
      <c r="BE583" s="84"/>
      <c r="BF583" s="83"/>
      <c r="BG583" s="20"/>
      <c r="BH583" s="83"/>
      <c r="BI583" s="22"/>
      <c r="BJ583" s="83"/>
      <c r="BK583" s="84"/>
      <c r="BL583" s="83"/>
      <c r="BM583" s="22"/>
      <c r="BN583" s="83"/>
      <c r="BO583" s="23"/>
      <c r="BP583" s="83"/>
      <c r="BQ583" s="84"/>
      <c r="BR583" s="83"/>
      <c r="BS583" s="23"/>
      <c r="BT583" s="83"/>
      <c r="BU583" s="24"/>
      <c r="BV583" s="83"/>
      <c r="BW583" s="84"/>
      <c r="BX583" s="83"/>
      <c r="BY583" s="24"/>
      <c r="BZ583" s="83"/>
      <c r="CA583" s="22"/>
      <c r="CB583" s="83"/>
      <c r="CC583" s="84"/>
      <c r="CD583" s="83"/>
      <c r="CE583" s="22"/>
      <c r="CF583" s="83"/>
      <c r="CG583" s="85"/>
    </row>
    <row r="584" spans="54:85" ht="14.25">
      <c r="BB584" s="83"/>
      <c r="BC584" s="20"/>
      <c r="BD584" s="83"/>
      <c r="BE584" s="84"/>
      <c r="BF584" s="83"/>
      <c r="BG584" s="20"/>
      <c r="BH584" s="83"/>
      <c r="BI584" s="22"/>
      <c r="BJ584" s="83"/>
      <c r="BK584" s="84"/>
      <c r="BL584" s="83"/>
      <c r="BM584" s="22"/>
      <c r="BN584" s="83"/>
      <c r="BO584" s="23"/>
      <c r="BP584" s="83"/>
      <c r="BQ584" s="84"/>
      <c r="BR584" s="83"/>
      <c r="BS584" s="23"/>
      <c r="BT584" s="83"/>
      <c r="BU584" s="24"/>
      <c r="BV584" s="83"/>
      <c r="BW584" s="84"/>
      <c r="BX584" s="83"/>
      <c r="BY584" s="24"/>
      <c r="BZ584" s="83"/>
      <c r="CA584" s="22"/>
      <c r="CB584" s="83"/>
      <c r="CC584" s="84"/>
      <c r="CD584" s="83"/>
      <c r="CE584" s="22"/>
      <c r="CF584" s="83"/>
      <c r="CG584" s="85"/>
    </row>
    <row r="585" spans="54:85" ht="14.25">
      <c r="BB585" s="83"/>
      <c r="BC585" s="20"/>
      <c r="BD585" s="83"/>
      <c r="BE585" s="84"/>
      <c r="BF585" s="83"/>
      <c r="BG585" s="20"/>
      <c r="BH585" s="83"/>
      <c r="BI585" s="22"/>
      <c r="BJ585" s="83"/>
      <c r="BK585" s="84"/>
      <c r="BL585" s="83"/>
      <c r="BM585" s="22"/>
      <c r="BN585" s="83"/>
      <c r="BO585" s="23"/>
      <c r="BP585" s="83"/>
      <c r="BQ585" s="84"/>
      <c r="BR585" s="83"/>
      <c r="BS585" s="23"/>
      <c r="BT585" s="83"/>
      <c r="BU585" s="24"/>
      <c r="BV585" s="83"/>
      <c r="BW585" s="84"/>
      <c r="BX585" s="83"/>
      <c r="BY585" s="24"/>
      <c r="BZ585" s="83"/>
      <c r="CA585" s="22"/>
      <c r="CB585" s="83"/>
      <c r="CC585" s="84"/>
      <c r="CD585" s="83"/>
      <c r="CE585" s="22"/>
      <c r="CF585" s="83"/>
      <c r="CG585" s="85"/>
    </row>
    <row r="586" spans="54:85" ht="14.25">
      <c r="BB586" s="83"/>
      <c r="BC586" s="20"/>
      <c r="BD586" s="83"/>
      <c r="BE586" s="84"/>
      <c r="BF586" s="83"/>
      <c r="BG586" s="20"/>
      <c r="BH586" s="83"/>
      <c r="BI586" s="22"/>
      <c r="BJ586" s="83"/>
      <c r="BK586" s="84"/>
      <c r="BL586" s="83"/>
      <c r="BM586" s="22"/>
      <c r="BN586" s="83"/>
      <c r="BO586" s="23"/>
      <c r="BP586" s="83"/>
      <c r="BQ586" s="84"/>
      <c r="BR586" s="83"/>
      <c r="BS586" s="23"/>
      <c r="BT586" s="83"/>
      <c r="BU586" s="24"/>
      <c r="BV586" s="83"/>
      <c r="BW586" s="84"/>
      <c r="BX586" s="83"/>
      <c r="BY586" s="24"/>
      <c r="BZ586" s="83"/>
      <c r="CA586" s="22"/>
      <c r="CB586" s="83"/>
      <c r="CC586" s="84"/>
      <c r="CD586" s="83"/>
      <c r="CE586" s="22"/>
      <c r="CF586" s="83"/>
      <c r="CG586" s="85"/>
    </row>
    <row r="587" spans="54:85" ht="14.25">
      <c r="BB587" s="83"/>
      <c r="BC587" s="20"/>
      <c r="BD587" s="83"/>
      <c r="BE587" s="84"/>
      <c r="BF587" s="83"/>
      <c r="BG587" s="20"/>
      <c r="BH587" s="83"/>
      <c r="BI587" s="22"/>
      <c r="BJ587" s="83"/>
      <c r="BK587" s="84"/>
      <c r="BL587" s="83"/>
      <c r="BM587" s="22"/>
      <c r="BN587" s="83"/>
      <c r="BO587" s="23"/>
      <c r="BP587" s="83"/>
      <c r="BQ587" s="84"/>
      <c r="BR587" s="83"/>
      <c r="BS587" s="23"/>
      <c r="BT587" s="83"/>
      <c r="BU587" s="24"/>
      <c r="BV587" s="83"/>
      <c r="BW587" s="84"/>
      <c r="BX587" s="83"/>
      <c r="BY587" s="24"/>
      <c r="BZ587" s="83"/>
      <c r="CA587" s="22"/>
      <c r="CB587" s="83"/>
      <c r="CC587" s="84"/>
      <c r="CD587" s="83"/>
      <c r="CE587" s="22"/>
      <c r="CF587" s="83"/>
      <c r="CG587" s="85"/>
    </row>
    <row r="588" spans="54:85" ht="14.25">
      <c r="BB588" s="83"/>
      <c r="BC588" s="20"/>
      <c r="BD588" s="83"/>
      <c r="BE588" s="84"/>
      <c r="BF588" s="83"/>
      <c r="BG588" s="20"/>
      <c r="BH588" s="83"/>
      <c r="BI588" s="22"/>
      <c r="BJ588" s="83"/>
      <c r="BK588" s="84"/>
      <c r="BL588" s="83"/>
      <c r="BM588" s="22"/>
      <c r="BN588" s="83"/>
      <c r="BO588" s="23"/>
      <c r="BP588" s="83"/>
      <c r="BQ588" s="84"/>
      <c r="BR588" s="83"/>
      <c r="BS588" s="23"/>
      <c r="BT588" s="83"/>
      <c r="BU588" s="24"/>
      <c r="BV588" s="83"/>
      <c r="BW588" s="84"/>
      <c r="BX588" s="83"/>
      <c r="BY588" s="24"/>
      <c r="BZ588" s="83"/>
      <c r="CA588" s="22"/>
      <c r="CB588" s="83"/>
      <c r="CC588" s="84"/>
      <c r="CD588" s="83"/>
      <c r="CE588" s="22"/>
      <c r="CF588" s="83"/>
      <c r="CG588" s="85"/>
    </row>
    <row r="589" spans="54:85" ht="14.25">
      <c r="BB589" s="83"/>
      <c r="BC589" s="20"/>
      <c r="BD589" s="83"/>
      <c r="BE589" s="84"/>
      <c r="BF589" s="83"/>
      <c r="BG589" s="84"/>
      <c r="BH589" s="83"/>
      <c r="BI589" s="84"/>
      <c r="BJ589" s="83"/>
      <c r="BK589" s="84"/>
      <c r="BL589" s="83"/>
      <c r="BM589" s="84"/>
      <c r="BN589" s="83"/>
      <c r="BO589" s="23"/>
      <c r="BP589" s="83"/>
      <c r="BQ589" s="84"/>
      <c r="BR589" s="83"/>
      <c r="BS589" s="84"/>
      <c r="BT589" s="83"/>
      <c r="BU589" s="84"/>
      <c r="BV589" s="83"/>
      <c r="BW589" s="84"/>
      <c r="BX589" s="83"/>
      <c r="BY589" s="84"/>
      <c r="BZ589" s="83"/>
      <c r="CA589" s="84"/>
      <c r="CB589" s="83"/>
      <c r="CC589" s="84"/>
      <c r="CD589" s="83"/>
      <c r="CE589" s="25"/>
      <c r="CF589" s="83"/>
      <c r="CG589" s="85"/>
    </row>
    <row r="590" spans="54:85" ht="14.25">
      <c r="BB590" s="83"/>
      <c r="BC590" s="20"/>
      <c r="BD590" s="83"/>
      <c r="BE590" s="84"/>
      <c r="BF590" s="83"/>
      <c r="BG590" s="84"/>
      <c r="BH590" s="83"/>
      <c r="BI590" s="84"/>
      <c r="BJ590" s="83"/>
      <c r="BK590" s="84"/>
      <c r="BL590" s="83"/>
      <c r="BM590" s="84"/>
      <c r="BN590" s="83"/>
      <c r="BO590" s="23"/>
      <c r="BP590" s="83"/>
      <c r="BQ590" s="84"/>
      <c r="BR590" s="83"/>
      <c r="BS590" s="84"/>
      <c r="BT590" s="83"/>
      <c r="BU590" s="84"/>
      <c r="BV590" s="83"/>
      <c r="BW590" s="84"/>
      <c r="BX590" s="83"/>
      <c r="BY590" s="84"/>
      <c r="BZ590" s="83"/>
      <c r="CA590" s="84"/>
      <c r="CB590" s="83"/>
      <c r="CC590" s="84"/>
      <c r="CD590" s="83"/>
      <c r="CE590" s="25"/>
      <c r="CF590" s="83"/>
      <c r="CG590" s="85"/>
    </row>
    <row r="591" spans="54:85" ht="14.25">
      <c r="BB591" s="83"/>
      <c r="BC591" s="20"/>
      <c r="BD591" s="83"/>
      <c r="BE591" s="84"/>
      <c r="BF591" s="83"/>
      <c r="BG591" s="84"/>
      <c r="BH591" s="83"/>
      <c r="BI591" s="84"/>
      <c r="BJ591" s="83"/>
      <c r="BK591" s="84"/>
      <c r="BL591" s="83"/>
      <c r="BM591" s="84"/>
      <c r="BN591" s="83"/>
      <c r="BO591" s="84"/>
      <c r="BP591" s="83"/>
      <c r="BQ591" s="84"/>
      <c r="BR591" s="83"/>
      <c r="BS591" s="84"/>
      <c r="BT591" s="83"/>
      <c r="BU591" s="84"/>
      <c r="BV591" s="83"/>
      <c r="BW591" s="84"/>
      <c r="BX591" s="83"/>
      <c r="BY591" s="84"/>
      <c r="BZ591" s="83"/>
      <c r="CA591" s="84"/>
      <c r="CB591" s="83"/>
      <c r="CC591" s="84"/>
      <c r="CD591" s="83"/>
      <c r="CE591" s="25"/>
      <c r="CF591" s="83"/>
      <c r="CG591" s="85"/>
    </row>
    <row r="592" spans="54:85" ht="14.25">
      <c r="BB592" s="83"/>
      <c r="BC592" s="20"/>
      <c r="BD592" s="83"/>
      <c r="BE592" s="84"/>
      <c r="BF592" s="83"/>
      <c r="BG592" s="84"/>
      <c r="BH592" s="83"/>
      <c r="BI592" s="84"/>
      <c r="BJ592" s="83"/>
      <c r="BK592" s="84"/>
      <c r="BL592" s="83"/>
      <c r="BM592" s="84"/>
      <c r="BN592" s="83"/>
      <c r="BO592" s="84"/>
      <c r="BP592" s="83"/>
      <c r="BQ592" s="84"/>
      <c r="BR592" s="83"/>
      <c r="BS592" s="84"/>
      <c r="BT592" s="83"/>
      <c r="BU592" s="84"/>
      <c r="BV592" s="83"/>
      <c r="BW592" s="84"/>
      <c r="BX592" s="83"/>
      <c r="BY592" s="84"/>
      <c r="BZ592" s="83"/>
      <c r="CA592" s="84"/>
      <c r="CB592" s="83"/>
      <c r="CC592" s="84"/>
      <c r="CD592" s="83"/>
      <c r="CE592" s="25"/>
      <c r="CF592" s="83"/>
      <c r="CG592" s="85"/>
    </row>
    <row r="593" spans="54:85" ht="14.25">
      <c r="BB593" s="83"/>
      <c r="BC593" s="20"/>
      <c r="BD593" s="83"/>
      <c r="BE593" s="84"/>
      <c r="BF593" s="83"/>
      <c r="BG593" s="84"/>
      <c r="BH593" s="83"/>
      <c r="BI593" s="84"/>
      <c r="BJ593" s="83"/>
      <c r="BK593" s="84"/>
      <c r="BL593" s="83"/>
      <c r="BM593" s="84"/>
      <c r="BN593" s="83"/>
      <c r="BO593" s="84"/>
      <c r="BP593" s="83"/>
      <c r="BQ593" s="84"/>
      <c r="BR593" s="83"/>
      <c r="BS593" s="84"/>
      <c r="BT593" s="83"/>
      <c r="BU593" s="84"/>
      <c r="BV593" s="83"/>
      <c r="BW593" s="84"/>
      <c r="BX593" s="83"/>
      <c r="BY593" s="84"/>
      <c r="BZ593" s="83"/>
      <c r="CA593" s="84"/>
      <c r="CB593" s="83"/>
      <c r="CC593" s="84"/>
      <c r="CD593" s="83"/>
      <c r="CE593" s="25"/>
      <c r="CF593" s="83"/>
      <c r="CG593" s="85"/>
    </row>
    <row r="594" spans="54:85" ht="14.25">
      <c r="BB594" s="83"/>
      <c r="BC594" s="20"/>
      <c r="BD594" s="83"/>
      <c r="BE594" s="84"/>
      <c r="BF594" s="83"/>
      <c r="BG594" s="84"/>
      <c r="BH594" s="83"/>
      <c r="BI594" s="84"/>
      <c r="BJ594" s="83"/>
      <c r="BK594" s="84"/>
      <c r="BL594" s="83"/>
      <c r="BM594" s="84"/>
      <c r="BN594" s="83"/>
      <c r="BO594" s="84"/>
      <c r="BP594" s="83"/>
      <c r="BQ594" s="84"/>
      <c r="BR594" s="83"/>
      <c r="BS594" s="84"/>
      <c r="BT594" s="83"/>
      <c r="BU594" s="84"/>
      <c r="BV594" s="83"/>
      <c r="BW594" s="84"/>
      <c r="BX594" s="83"/>
      <c r="BY594" s="84"/>
      <c r="BZ594" s="83"/>
      <c r="CA594" s="84"/>
      <c r="CB594" s="83"/>
      <c r="CC594" s="84"/>
      <c r="CD594" s="83"/>
      <c r="CE594" s="25"/>
      <c r="CF594" s="83"/>
      <c r="CG594" s="85"/>
    </row>
    <row r="595" spans="54:85" ht="14.25">
      <c r="BB595" s="83"/>
      <c r="BC595" s="20"/>
      <c r="BD595" s="83"/>
      <c r="BE595" s="84"/>
      <c r="BF595" s="83"/>
      <c r="BG595" s="84"/>
      <c r="BH595" s="83"/>
      <c r="BI595" s="84"/>
      <c r="BJ595" s="83"/>
      <c r="BK595" s="84"/>
      <c r="BL595" s="83"/>
      <c r="BM595" s="84"/>
      <c r="BN595" s="83"/>
      <c r="BO595" s="84"/>
      <c r="BP595" s="83"/>
      <c r="BQ595" s="84"/>
      <c r="BR595" s="83"/>
      <c r="BS595" s="84"/>
      <c r="BT595" s="83"/>
      <c r="BU595" s="84"/>
      <c r="BV595" s="83"/>
      <c r="BW595" s="84"/>
      <c r="BX595" s="83"/>
      <c r="BY595" s="84"/>
      <c r="BZ595" s="83"/>
      <c r="CA595" s="84"/>
      <c r="CB595" s="83"/>
      <c r="CC595" s="84"/>
      <c r="CD595" s="83"/>
      <c r="CE595" s="25"/>
      <c r="CF595" s="83"/>
      <c r="CG595" s="85"/>
    </row>
    <row r="596" spans="54:85" ht="14.25">
      <c r="BB596" s="83"/>
      <c r="BC596" s="20"/>
      <c r="BD596" s="83"/>
      <c r="BE596" s="84"/>
      <c r="BF596" s="83"/>
      <c r="BG596" s="84"/>
      <c r="BH596" s="83"/>
      <c r="BI596" s="84"/>
      <c r="BJ596" s="83"/>
      <c r="BK596" s="84"/>
      <c r="BL596" s="83"/>
      <c r="BM596" s="84"/>
      <c r="BN596" s="83"/>
      <c r="BO596" s="84"/>
      <c r="BP596" s="83"/>
      <c r="BQ596" s="84"/>
      <c r="BR596" s="83"/>
      <c r="BS596" s="84"/>
      <c r="BT596" s="83"/>
      <c r="BU596" s="84"/>
      <c r="BV596" s="83"/>
      <c r="BW596" s="84"/>
      <c r="BX596" s="83"/>
      <c r="BY596" s="84"/>
      <c r="BZ596" s="83"/>
      <c r="CA596" s="84"/>
      <c r="CB596" s="83"/>
      <c r="CC596" s="84"/>
      <c r="CD596" s="83"/>
      <c r="CE596" s="25"/>
      <c r="CF596" s="83"/>
      <c r="CG596" s="85"/>
    </row>
    <row r="597" spans="54:85" ht="14.25">
      <c r="BB597" s="83"/>
      <c r="BC597" s="20"/>
      <c r="BD597" s="83"/>
      <c r="BE597" s="84"/>
      <c r="BF597" s="83"/>
      <c r="BG597" s="84"/>
      <c r="BH597" s="83"/>
      <c r="BI597" s="84"/>
      <c r="BJ597" s="83"/>
      <c r="BK597" s="84"/>
      <c r="BL597" s="83"/>
      <c r="BM597" s="84"/>
      <c r="BN597" s="83"/>
      <c r="BO597" s="84"/>
      <c r="BP597" s="83"/>
      <c r="BQ597" s="84"/>
      <c r="BR597" s="83"/>
      <c r="BS597" s="84"/>
      <c r="BT597" s="83"/>
      <c r="BU597" s="84"/>
      <c r="BV597" s="83"/>
      <c r="BW597" s="84"/>
      <c r="BX597" s="83"/>
      <c r="BY597" s="84"/>
      <c r="BZ597" s="83"/>
      <c r="CA597" s="84"/>
      <c r="CB597" s="83"/>
      <c r="CC597" s="84"/>
      <c r="CD597" s="83"/>
      <c r="CE597" s="25"/>
      <c r="CF597" s="83"/>
      <c r="CG597" s="85"/>
    </row>
    <row r="598" spans="54:85" ht="14.25">
      <c r="BB598" s="83"/>
      <c r="BC598" s="20"/>
      <c r="BD598" s="83"/>
      <c r="BE598" s="84"/>
      <c r="BF598" s="83"/>
      <c r="BG598" s="84"/>
      <c r="BH598" s="83"/>
      <c r="BI598" s="84"/>
      <c r="BJ598" s="83"/>
      <c r="BK598" s="84"/>
      <c r="BL598" s="83"/>
      <c r="BM598" s="84"/>
      <c r="BN598" s="83"/>
      <c r="BO598" s="84"/>
      <c r="BP598" s="83"/>
      <c r="BQ598" s="84"/>
      <c r="BR598" s="83"/>
      <c r="BS598" s="84"/>
      <c r="BT598" s="83"/>
      <c r="BU598" s="84"/>
      <c r="BV598" s="83"/>
      <c r="BW598" s="84"/>
      <c r="BX598" s="83"/>
      <c r="BY598" s="84"/>
      <c r="BZ598" s="83"/>
      <c r="CA598" s="84"/>
      <c r="CB598" s="83"/>
      <c r="CC598" s="84"/>
      <c r="CD598" s="83"/>
      <c r="CE598" s="25"/>
      <c r="CF598" s="83"/>
      <c r="CG598" s="85"/>
    </row>
    <row r="599" spans="54:85" ht="14.25">
      <c r="BB599" s="83"/>
      <c r="BC599" s="20"/>
      <c r="BD599" s="83"/>
      <c r="BE599" s="84"/>
      <c r="BF599" s="83"/>
      <c r="BG599" s="84"/>
      <c r="BH599" s="83"/>
      <c r="BI599" s="84"/>
      <c r="BJ599" s="83"/>
      <c r="BK599" s="84"/>
      <c r="BL599" s="83"/>
      <c r="BM599" s="84"/>
      <c r="BN599" s="83"/>
      <c r="BO599" s="84"/>
      <c r="BP599" s="83"/>
      <c r="BQ599" s="84"/>
      <c r="BR599" s="83"/>
      <c r="BS599" s="84"/>
      <c r="BT599" s="83"/>
      <c r="BU599" s="84"/>
      <c r="BV599" s="83"/>
      <c r="BW599" s="84"/>
      <c r="BX599" s="83"/>
      <c r="BY599" s="84"/>
      <c r="BZ599" s="83"/>
      <c r="CA599" s="84"/>
      <c r="CB599" s="83"/>
      <c r="CC599" s="84"/>
      <c r="CD599" s="83"/>
      <c r="CE599" s="25"/>
      <c r="CF599" s="83"/>
      <c r="CG599" s="85"/>
    </row>
    <row r="600" spans="54:85" ht="14.25">
      <c r="BB600" s="83"/>
      <c r="BC600" s="20"/>
      <c r="BD600" s="83"/>
      <c r="BE600" s="84"/>
      <c r="BF600" s="83"/>
      <c r="BG600" s="84"/>
      <c r="BH600" s="83"/>
      <c r="BI600" s="84"/>
      <c r="BJ600" s="83"/>
      <c r="BK600" s="84"/>
      <c r="BL600" s="83"/>
      <c r="BM600" s="84"/>
      <c r="BN600" s="83"/>
      <c r="BO600" s="84"/>
      <c r="BP600" s="83"/>
      <c r="BQ600" s="84"/>
      <c r="BR600" s="83"/>
      <c r="BS600" s="84"/>
      <c r="BT600" s="83"/>
      <c r="BU600" s="84"/>
      <c r="BV600" s="83"/>
      <c r="BW600" s="84"/>
      <c r="BX600" s="83"/>
      <c r="BY600" s="84"/>
      <c r="BZ600" s="83"/>
      <c r="CA600" s="84"/>
      <c r="CB600" s="83"/>
      <c r="CC600" s="84"/>
      <c r="CD600" s="83"/>
      <c r="CE600" s="25"/>
      <c r="CF600" s="83"/>
      <c r="CG600" s="85"/>
    </row>
    <row r="601" spans="54:85" ht="14.25">
      <c r="BB601" s="83"/>
      <c r="BC601" s="84"/>
      <c r="BD601" s="83"/>
      <c r="BE601" s="84"/>
      <c r="BF601" s="83"/>
      <c r="BG601" s="84"/>
      <c r="BH601" s="83"/>
      <c r="BI601" s="84"/>
      <c r="BJ601" s="83"/>
      <c r="BK601" s="84"/>
      <c r="BL601" s="83"/>
      <c r="BM601" s="84"/>
      <c r="BN601" s="83"/>
      <c r="BO601" s="84"/>
      <c r="BP601" s="83"/>
      <c r="BQ601" s="84"/>
      <c r="BR601" s="83"/>
      <c r="BS601" s="84"/>
      <c r="BT601" s="83"/>
      <c r="BU601" s="84"/>
      <c r="BV601" s="83"/>
      <c r="BW601" s="84"/>
      <c r="BX601" s="83"/>
      <c r="BY601" s="84"/>
      <c r="BZ601" s="83"/>
      <c r="CA601" s="84"/>
      <c r="CB601" s="83"/>
      <c r="CC601" s="84"/>
      <c r="CD601" s="83"/>
      <c r="CE601" s="25"/>
      <c r="CF601" s="83"/>
      <c r="CG601" s="85"/>
    </row>
    <row r="602" spans="54:85" ht="14.25">
      <c r="BB602" s="83"/>
      <c r="BC602" s="84"/>
      <c r="BD602" s="83"/>
      <c r="BE602" s="84"/>
      <c r="BF602" s="83"/>
      <c r="BG602" s="84"/>
      <c r="BH602" s="83"/>
      <c r="BI602" s="84"/>
      <c r="BJ602" s="83"/>
      <c r="BK602" s="84"/>
      <c r="BL602" s="83"/>
      <c r="BM602" s="84"/>
      <c r="BN602" s="83"/>
      <c r="BO602" s="84"/>
      <c r="BP602" s="83"/>
      <c r="BQ602" s="84"/>
      <c r="BR602" s="83"/>
      <c r="BS602" s="84"/>
      <c r="BT602" s="83"/>
      <c r="BU602" s="84"/>
      <c r="BV602" s="83"/>
      <c r="BW602" s="84"/>
      <c r="BX602" s="83"/>
      <c r="BY602" s="84"/>
      <c r="BZ602" s="83"/>
      <c r="CA602" s="84"/>
      <c r="CB602" s="83"/>
      <c r="CC602" s="84"/>
      <c r="CD602" s="83"/>
      <c r="CE602" s="25"/>
      <c r="CF602" s="83"/>
      <c r="CG602" s="85"/>
    </row>
    <row r="603" spans="54:85" ht="14.25">
      <c r="BB603" s="83"/>
      <c r="BC603" s="84"/>
      <c r="BD603" s="83"/>
      <c r="BE603" s="84"/>
      <c r="BF603" s="83"/>
      <c r="BG603" s="84"/>
      <c r="BH603" s="83"/>
      <c r="BI603" s="84"/>
      <c r="BJ603" s="83"/>
      <c r="BK603" s="84"/>
      <c r="BL603" s="83"/>
      <c r="BM603" s="84"/>
      <c r="BN603" s="83"/>
      <c r="BO603" s="84"/>
      <c r="BP603" s="83"/>
      <c r="BQ603" s="84"/>
      <c r="BR603" s="83"/>
      <c r="BS603" s="84"/>
      <c r="BT603" s="83"/>
      <c r="BU603" s="84"/>
      <c r="BV603" s="83"/>
      <c r="BW603" s="84"/>
      <c r="BX603" s="83"/>
      <c r="BY603" s="84"/>
      <c r="BZ603" s="83"/>
      <c r="CA603" s="84"/>
      <c r="CB603" s="83"/>
      <c r="CC603" s="84"/>
      <c r="CD603" s="83"/>
      <c r="CE603" s="25"/>
      <c r="CF603" s="83"/>
      <c r="CG603" s="85"/>
    </row>
    <row r="604" spans="54:85" ht="14.25">
      <c r="BB604" s="83"/>
      <c r="BC604" s="84"/>
      <c r="BD604" s="83"/>
      <c r="BE604" s="84"/>
      <c r="BF604" s="83"/>
      <c r="BG604" s="84"/>
      <c r="BH604" s="83"/>
      <c r="BI604" s="84"/>
      <c r="BJ604" s="83"/>
      <c r="BK604" s="84"/>
      <c r="BL604" s="83"/>
      <c r="BM604" s="84"/>
      <c r="BN604" s="83"/>
      <c r="BO604" s="84"/>
      <c r="BP604" s="83"/>
      <c r="BQ604" s="84"/>
      <c r="BR604" s="83"/>
      <c r="BS604" s="84"/>
      <c r="BT604" s="83"/>
      <c r="BU604" s="84"/>
      <c r="BV604" s="83"/>
      <c r="BW604" s="84"/>
      <c r="BX604" s="83"/>
      <c r="BY604" s="84"/>
      <c r="BZ604" s="83"/>
      <c r="CA604" s="84"/>
      <c r="CB604" s="83"/>
      <c r="CC604" s="84"/>
      <c r="CD604" s="83"/>
      <c r="CE604" s="25"/>
      <c r="CF604" s="83"/>
      <c r="CG604" s="85"/>
    </row>
    <row r="605" spans="54:85" ht="14.25">
      <c r="BB605" s="83"/>
      <c r="BC605" s="84"/>
      <c r="BD605" s="83"/>
      <c r="BE605" s="84"/>
      <c r="BF605" s="83"/>
      <c r="BG605" s="84"/>
      <c r="BH605" s="83"/>
      <c r="BI605" s="84"/>
      <c r="BJ605" s="83"/>
      <c r="BK605" s="84"/>
      <c r="BL605" s="83"/>
      <c r="BM605" s="84"/>
      <c r="BN605" s="83"/>
      <c r="BO605" s="84"/>
      <c r="BP605" s="83"/>
      <c r="BQ605" s="84"/>
      <c r="BR605" s="83"/>
      <c r="BS605" s="84"/>
      <c r="BT605" s="83"/>
      <c r="BU605" s="84"/>
      <c r="BV605" s="83"/>
      <c r="BW605" s="84"/>
      <c r="BX605" s="83"/>
      <c r="BY605" s="84"/>
      <c r="BZ605" s="83"/>
      <c r="CA605" s="84"/>
      <c r="CB605" s="83"/>
      <c r="CC605" s="84"/>
      <c r="CD605" s="83"/>
      <c r="CE605" s="25"/>
      <c r="CF605" s="83"/>
      <c r="CG605" s="85"/>
    </row>
    <row r="606" spans="54:85" ht="14.25">
      <c r="BB606" s="83"/>
      <c r="BC606" s="84"/>
      <c r="BD606" s="83"/>
      <c r="BE606" s="84"/>
      <c r="BF606" s="83"/>
      <c r="BG606" s="84"/>
      <c r="BH606" s="83"/>
      <c r="BI606" s="84"/>
      <c r="BJ606" s="83"/>
      <c r="BK606" s="84"/>
      <c r="BL606" s="83"/>
      <c r="BM606" s="84"/>
      <c r="BN606" s="83"/>
      <c r="BO606" s="84"/>
      <c r="BP606" s="83"/>
      <c r="BQ606" s="84"/>
      <c r="BR606" s="83"/>
      <c r="BS606" s="84"/>
      <c r="BT606" s="83"/>
      <c r="BU606" s="84"/>
      <c r="BV606" s="83"/>
      <c r="BW606" s="84"/>
      <c r="BX606" s="83"/>
      <c r="BY606" s="84"/>
      <c r="BZ606" s="83"/>
      <c r="CA606" s="84"/>
      <c r="CB606" s="83"/>
      <c r="CC606" s="84"/>
      <c r="CD606" s="83"/>
      <c r="CE606" s="25"/>
      <c r="CF606" s="83"/>
      <c r="CG606" s="85"/>
    </row>
    <row r="607" spans="54:85" ht="14.25">
      <c r="BB607" s="83"/>
      <c r="BC607" s="84"/>
      <c r="BD607" s="83"/>
      <c r="BE607" s="84"/>
      <c r="BF607" s="83"/>
      <c r="BG607" s="84"/>
      <c r="BH607" s="83"/>
      <c r="BI607" s="84"/>
      <c r="BJ607" s="83"/>
      <c r="BK607" s="84"/>
      <c r="BL607" s="83"/>
      <c r="BM607" s="84"/>
      <c r="BN607" s="83"/>
      <c r="BO607" s="84"/>
      <c r="BP607" s="83"/>
      <c r="BQ607" s="84"/>
      <c r="BR607" s="83"/>
      <c r="BS607" s="84"/>
      <c r="BT607" s="83"/>
      <c r="BU607" s="84"/>
      <c r="BV607" s="83"/>
      <c r="BW607" s="84"/>
      <c r="BX607" s="83"/>
      <c r="BY607" s="84"/>
      <c r="BZ607" s="83"/>
      <c r="CA607" s="84"/>
      <c r="CB607" s="83"/>
      <c r="CC607" s="84"/>
      <c r="CD607" s="83"/>
      <c r="CE607" s="25"/>
      <c r="CF607" s="83"/>
      <c r="CG607" s="85"/>
    </row>
    <row r="608" spans="54:85" ht="14.25">
      <c r="BB608" s="83"/>
      <c r="BC608" s="84"/>
      <c r="BD608" s="83"/>
      <c r="BE608" s="84"/>
      <c r="BF608" s="83"/>
      <c r="BG608" s="84"/>
      <c r="BH608" s="83"/>
      <c r="BI608" s="84"/>
      <c r="BJ608" s="83"/>
      <c r="BK608" s="84"/>
      <c r="BL608" s="83"/>
      <c r="BM608" s="84"/>
      <c r="BN608" s="83"/>
      <c r="BO608" s="84"/>
      <c r="BP608" s="83"/>
      <c r="BQ608" s="84"/>
      <c r="BR608" s="83"/>
      <c r="BS608" s="84"/>
      <c r="BT608" s="83"/>
      <c r="BU608" s="84"/>
      <c r="BV608" s="83"/>
      <c r="BW608" s="84"/>
      <c r="BX608" s="83"/>
      <c r="BY608" s="84"/>
      <c r="BZ608" s="83"/>
      <c r="CA608" s="84"/>
      <c r="CB608" s="83"/>
      <c r="CC608" s="84"/>
      <c r="CD608" s="83"/>
      <c r="CE608" s="25"/>
      <c r="CF608" s="83"/>
      <c r="CG608" s="85"/>
    </row>
    <row r="609" spans="54:85" ht="14.25">
      <c r="BB609" s="83"/>
      <c r="BC609" s="84"/>
      <c r="BD609" s="83"/>
      <c r="BE609" s="84"/>
      <c r="BF609" s="83"/>
      <c r="BG609" s="84"/>
      <c r="BH609" s="83"/>
      <c r="BI609" s="84"/>
      <c r="BJ609" s="83"/>
      <c r="BK609" s="84"/>
      <c r="BL609" s="83"/>
      <c r="BM609" s="84"/>
      <c r="BN609" s="83"/>
      <c r="BO609" s="84"/>
      <c r="BP609" s="83"/>
      <c r="BQ609" s="84"/>
      <c r="BR609" s="83"/>
      <c r="BS609" s="84"/>
      <c r="BT609" s="83"/>
      <c r="BU609" s="84"/>
      <c r="BV609" s="83"/>
      <c r="BW609" s="84"/>
      <c r="BX609" s="83"/>
      <c r="BY609" s="84"/>
      <c r="BZ609" s="83"/>
      <c r="CA609" s="84"/>
      <c r="CB609" s="83"/>
      <c r="CC609" s="84"/>
      <c r="CD609" s="83"/>
      <c r="CE609" s="25"/>
      <c r="CF609" s="83"/>
      <c r="CG609" s="85"/>
    </row>
    <row r="610" spans="54:85" ht="14.25">
      <c r="BB610" s="83"/>
      <c r="BC610" s="84"/>
      <c r="BD610" s="83"/>
      <c r="BE610" s="84"/>
      <c r="BF610" s="83"/>
      <c r="BG610" s="84"/>
      <c r="BH610" s="83"/>
      <c r="BI610" s="84"/>
      <c r="BJ610" s="83"/>
      <c r="BK610" s="84"/>
      <c r="BL610" s="83"/>
      <c r="BM610" s="84"/>
      <c r="BN610" s="83"/>
      <c r="BO610" s="84"/>
      <c r="BP610" s="83"/>
      <c r="BQ610" s="84"/>
      <c r="BR610" s="83"/>
      <c r="BS610" s="84"/>
      <c r="BT610" s="83"/>
      <c r="BU610" s="84"/>
      <c r="BV610" s="83"/>
      <c r="BW610" s="84"/>
      <c r="BX610" s="83"/>
      <c r="BY610" s="84"/>
      <c r="BZ610" s="83"/>
      <c r="CA610" s="84"/>
      <c r="CB610" s="83"/>
      <c r="CC610" s="84"/>
      <c r="CD610" s="83"/>
      <c r="CE610" s="25"/>
      <c r="CF610" s="83"/>
      <c r="CG610" s="85"/>
    </row>
    <row r="611" spans="54:85" ht="14.25">
      <c r="BB611" s="83"/>
      <c r="BC611" s="84"/>
      <c r="BD611" s="83"/>
      <c r="BE611" s="84"/>
      <c r="BF611" s="83"/>
      <c r="BG611" s="84"/>
      <c r="BH611" s="83"/>
      <c r="BI611" s="84"/>
      <c r="BJ611" s="83"/>
      <c r="BK611" s="84"/>
      <c r="BL611" s="83"/>
      <c r="BM611" s="84"/>
      <c r="BN611" s="83"/>
      <c r="BO611" s="84"/>
      <c r="BP611" s="83"/>
      <c r="BQ611" s="84"/>
      <c r="BR611" s="83"/>
      <c r="BS611" s="84"/>
      <c r="BT611" s="83"/>
      <c r="BU611" s="84"/>
      <c r="BV611" s="83"/>
      <c r="BW611" s="84"/>
      <c r="BX611" s="83"/>
      <c r="BY611" s="84"/>
      <c r="BZ611" s="83"/>
      <c r="CA611" s="84"/>
      <c r="CB611" s="83"/>
      <c r="CC611" s="84"/>
      <c r="CD611" s="83"/>
      <c r="CE611" s="25"/>
      <c r="CF611" s="83"/>
      <c r="CG611" s="85"/>
    </row>
    <row r="612" spans="54:85" ht="14.25">
      <c r="BB612" s="83"/>
      <c r="BC612" s="84"/>
      <c r="BD612" s="83"/>
      <c r="BE612" s="84"/>
      <c r="BF612" s="83"/>
      <c r="BG612" s="84"/>
      <c r="BH612" s="83"/>
      <c r="BI612" s="84"/>
      <c r="BJ612" s="83"/>
      <c r="BK612" s="84"/>
      <c r="BL612" s="83"/>
      <c r="BM612" s="84"/>
      <c r="BN612" s="83"/>
      <c r="BO612" s="84"/>
      <c r="BP612" s="83"/>
      <c r="BQ612" s="84"/>
      <c r="BR612" s="83"/>
      <c r="BS612" s="84"/>
      <c r="BT612" s="83"/>
      <c r="BU612" s="84"/>
      <c r="BV612" s="83"/>
      <c r="BW612" s="84"/>
      <c r="BX612" s="83"/>
      <c r="BY612" s="84"/>
      <c r="BZ612" s="83"/>
      <c r="CA612" s="84"/>
      <c r="CB612" s="83"/>
      <c r="CC612" s="84"/>
      <c r="CD612" s="83"/>
      <c r="CE612" s="25"/>
      <c r="CF612" s="83"/>
      <c r="CG612" s="85"/>
    </row>
    <row r="613" spans="54:85" ht="14.25">
      <c r="BB613" s="83"/>
      <c r="BC613" s="84"/>
      <c r="BD613" s="83"/>
      <c r="BE613" s="84"/>
      <c r="BF613" s="83"/>
      <c r="BG613" s="84"/>
      <c r="BH613" s="83"/>
      <c r="BI613" s="84"/>
      <c r="BJ613" s="83"/>
      <c r="BK613" s="84"/>
      <c r="BL613" s="83"/>
      <c r="BM613" s="84"/>
      <c r="BN613" s="83"/>
      <c r="BO613" s="84"/>
      <c r="BP613" s="83"/>
      <c r="BQ613" s="84"/>
      <c r="BR613" s="83"/>
      <c r="BS613" s="84"/>
      <c r="BT613" s="83"/>
      <c r="BU613" s="84"/>
      <c r="BV613" s="83"/>
      <c r="BW613" s="84"/>
      <c r="BX613" s="83"/>
      <c r="BY613" s="84"/>
      <c r="BZ613" s="83"/>
      <c r="CA613" s="84"/>
      <c r="CB613" s="83"/>
      <c r="CC613" s="84"/>
      <c r="CD613" s="83"/>
      <c r="CE613" s="25"/>
      <c r="CF613" s="83"/>
      <c r="CG613" s="85"/>
    </row>
    <row r="614" spans="54:85" ht="14.25">
      <c r="BB614" s="83"/>
      <c r="BC614" s="84"/>
      <c r="BD614" s="83"/>
      <c r="BE614" s="84"/>
      <c r="BF614" s="83"/>
      <c r="BG614" s="84"/>
      <c r="BH614" s="83"/>
      <c r="BI614" s="84"/>
      <c r="BJ614" s="83"/>
      <c r="BK614" s="84"/>
      <c r="BL614" s="83"/>
      <c r="BM614" s="84"/>
      <c r="BN614" s="83"/>
      <c r="BO614" s="84"/>
      <c r="BP614" s="83"/>
      <c r="BQ614" s="84"/>
      <c r="BR614" s="83"/>
      <c r="BS614" s="84"/>
      <c r="BT614" s="83"/>
      <c r="BU614" s="84"/>
      <c r="BV614" s="83"/>
      <c r="BW614" s="84"/>
      <c r="BX614" s="83"/>
      <c r="BY614" s="84"/>
      <c r="BZ614" s="83"/>
      <c r="CA614" s="84"/>
      <c r="CB614" s="83"/>
      <c r="CC614" s="84"/>
      <c r="CD614" s="83"/>
      <c r="CE614" s="25"/>
      <c r="CF614" s="83"/>
      <c r="CG614" s="85"/>
    </row>
    <row r="615" spans="54:85" ht="14.25">
      <c r="BB615" s="83"/>
      <c r="BC615" s="84"/>
      <c r="BD615" s="83"/>
      <c r="BE615" s="84"/>
      <c r="BF615" s="83"/>
      <c r="BG615" s="84"/>
      <c r="BH615" s="83"/>
      <c r="BI615" s="84"/>
      <c r="BJ615" s="83"/>
      <c r="BK615" s="84"/>
      <c r="BL615" s="83"/>
      <c r="BM615" s="84"/>
      <c r="BN615" s="83"/>
      <c r="BO615" s="84"/>
      <c r="BP615" s="83"/>
      <c r="BQ615" s="84"/>
      <c r="BR615" s="83"/>
      <c r="BS615" s="84"/>
      <c r="BT615" s="83"/>
      <c r="BU615" s="84"/>
      <c r="BV615" s="83"/>
      <c r="BW615" s="84"/>
      <c r="BX615" s="83"/>
      <c r="BY615" s="84"/>
      <c r="BZ615" s="83"/>
      <c r="CA615" s="84"/>
      <c r="CB615" s="83"/>
      <c r="CC615" s="84"/>
      <c r="CD615" s="83"/>
      <c r="CE615" s="25"/>
      <c r="CF615" s="83"/>
      <c r="CG615" s="85"/>
    </row>
    <row r="616" spans="54:85" ht="14.25">
      <c r="BB616" s="83"/>
      <c r="BC616" s="84"/>
      <c r="BD616" s="83"/>
      <c r="BE616" s="84"/>
      <c r="BF616" s="83"/>
      <c r="BG616" s="84"/>
      <c r="BH616" s="83"/>
      <c r="BI616" s="84"/>
      <c r="BJ616" s="83"/>
      <c r="BK616" s="84"/>
      <c r="BL616" s="83"/>
      <c r="BM616" s="84"/>
      <c r="BN616" s="83"/>
      <c r="BO616" s="84"/>
      <c r="BP616" s="83"/>
      <c r="BQ616" s="84"/>
      <c r="BR616" s="83"/>
      <c r="BS616" s="84"/>
      <c r="BT616" s="83"/>
      <c r="BU616" s="84"/>
      <c r="BV616" s="83"/>
      <c r="BW616" s="84"/>
      <c r="BX616" s="83"/>
      <c r="BY616" s="84"/>
      <c r="BZ616" s="83"/>
      <c r="CA616" s="84"/>
      <c r="CB616" s="83"/>
      <c r="CC616" s="84"/>
      <c r="CD616" s="83"/>
      <c r="CE616" s="25"/>
      <c r="CF616" s="83"/>
      <c r="CG616" s="85"/>
    </row>
    <row r="617" spans="54:85" ht="14.25">
      <c r="BB617" s="83"/>
      <c r="BC617" s="84"/>
      <c r="BD617" s="83"/>
      <c r="BE617" s="84"/>
      <c r="BF617" s="83"/>
      <c r="BG617" s="84"/>
      <c r="BH617" s="83"/>
      <c r="BI617" s="84"/>
      <c r="BJ617" s="83"/>
      <c r="BK617" s="84"/>
      <c r="BL617" s="83"/>
      <c r="BM617" s="84"/>
      <c r="BN617" s="83"/>
      <c r="BO617" s="84"/>
      <c r="BP617" s="83"/>
      <c r="BQ617" s="84"/>
      <c r="BR617" s="83"/>
      <c r="BS617" s="84"/>
      <c r="BT617" s="83"/>
      <c r="BU617" s="84"/>
      <c r="BV617" s="83"/>
      <c r="BW617" s="84"/>
      <c r="BX617" s="83"/>
      <c r="BY617" s="84"/>
      <c r="BZ617" s="83"/>
      <c r="CA617" s="84"/>
      <c r="CB617" s="83"/>
      <c r="CC617" s="84"/>
      <c r="CD617" s="83"/>
      <c r="CE617" s="25"/>
      <c r="CF617" s="83"/>
      <c r="CG617" s="85"/>
    </row>
    <row r="618" spans="54:85" ht="14.25">
      <c r="BB618" s="83"/>
      <c r="BC618" s="84"/>
      <c r="BD618" s="83"/>
      <c r="BE618" s="84"/>
      <c r="BF618" s="83"/>
      <c r="BG618" s="84"/>
      <c r="BH618" s="83"/>
      <c r="BI618" s="84"/>
      <c r="BJ618" s="83"/>
      <c r="BK618" s="84"/>
      <c r="BL618" s="83"/>
      <c r="BM618" s="84"/>
      <c r="BN618" s="83"/>
      <c r="BO618" s="84"/>
      <c r="BP618" s="83"/>
      <c r="BQ618" s="84"/>
      <c r="BR618" s="83"/>
      <c r="BS618" s="84"/>
      <c r="BT618" s="83"/>
      <c r="BU618" s="84"/>
      <c r="BV618" s="83"/>
      <c r="BW618" s="84"/>
      <c r="BX618" s="83"/>
      <c r="BY618" s="84"/>
      <c r="BZ618" s="83"/>
      <c r="CA618" s="84"/>
      <c r="CB618" s="83"/>
      <c r="CC618" s="84"/>
      <c r="CD618" s="83"/>
      <c r="CE618" s="25"/>
      <c r="CF618" s="83"/>
      <c r="CG618" s="85"/>
    </row>
    <row r="619" spans="54:85" ht="14.25">
      <c r="BB619" s="83"/>
      <c r="BC619" s="84"/>
      <c r="BD619" s="83"/>
      <c r="BE619" s="84"/>
      <c r="BF619" s="83"/>
      <c r="BG619" s="84"/>
      <c r="BH619" s="83"/>
      <c r="BI619" s="84"/>
      <c r="BJ619" s="83"/>
      <c r="BK619" s="84"/>
      <c r="BL619" s="83"/>
      <c r="BM619" s="84"/>
      <c r="BN619" s="83"/>
      <c r="BO619" s="84"/>
      <c r="BP619" s="83"/>
      <c r="BQ619" s="84"/>
      <c r="BR619" s="83"/>
      <c r="BS619" s="84"/>
      <c r="BT619" s="83"/>
      <c r="BU619" s="84"/>
      <c r="BV619" s="83"/>
      <c r="BW619" s="84"/>
      <c r="BX619" s="83"/>
      <c r="BY619" s="84"/>
      <c r="BZ619" s="83"/>
      <c r="CA619" s="84"/>
      <c r="CB619" s="83"/>
      <c r="CC619" s="84"/>
      <c r="CD619" s="83"/>
      <c r="CE619" s="25"/>
      <c r="CF619" s="83"/>
      <c r="CG619" s="85"/>
    </row>
    <row r="620" spans="54:85" ht="14.25">
      <c r="BB620" s="83"/>
      <c r="BC620" s="84"/>
      <c r="BD620" s="83"/>
      <c r="BE620" s="84"/>
      <c r="BF620" s="83"/>
      <c r="BG620" s="84"/>
      <c r="BH620" s="83"/>
      <c r="BI620" s="84"/>
      <c r="BJ620" s="83"/>
      <c r="BK620" s="84"/>
      <c r="BL620" s="83"/>
      <c r="BM620" s="84"/>
      <c r="BN620" s="83"/>
      <c r="BO620" s="84"/>
      <c r="BP620" s="83"/>
      <c r="BQ620" s="84"/>
      <c r="BR620" s="83"/>
      <c r="BS620" s="84"/>
      <c r="BT620" s="83"/>
      <c r="BU620" s="84"/>
      <c r="BV620" s="83"/>
      <c r="BW620" s="84"/>
      <c r="BX620" s="83"/>
      <c r="BY620" s="84"/>
      <c r="BZ620" s="83"/>
      <c r="CA620" s="84"/>
      <c r="CB620" s="83"/>
      <c r="CC620" s="84"/>
      <c r="CD620" s="83"/>
      <c r="CE620" s="25"/>
      <c r="CF620" s="83"/>
      <c r="CG620" s="85"/>
    </row>
    <row r="621" spans="54:85" ht="14.25">
      <c r="BB621" s="83"/>
      <c r="BC621" s="84"/>
      <c r="BD621" s="83"/>
      <c r="BE621" s="84"/>
      <c r="BF621" s="83"/>
      <c r="BG621" s="84"/>
      <c r="BH621" s="83"/>
      <c r="BI621" s="84"/>
      <c r="BJ621" s="83"/>
      <c r="BK621" s="84"/>
      <c r="BL621" s="83"/>
      <c r="BM621" s="84"/>
      <c r="BN621" s="83"/>
      <c r="BO621" s="84"/>
      <c r="BP621" s="83"/>
      <c r="BQ621" s="84"/>
      <c r="BR621" s="83"/>
      <c r="BS621" s="84"/>
      <c r="BT621" s="83"/>
      <c r="BU621" s="84"/>
      <c r="BV621" s="83"/>
      <c r="BW621" s="84"/>
      <c r="BX621" s="83"/>
      <c r="BY621" s="84"/>
      <c r="BZ621" s="83"/>
      <c r="CA621" s="84"/>
      <c r="CB621" s="83"/>
      <c r="CC621" s="84"/>
      <c r="CD621" s="83"/>
      <c r="CE621" s="25"/>
      <c r="CF621" s="83"/>
      <c r="CG621" s="85"/>
    </row>
    <row r="622" spans="54:85" ht="14.25">
      <c r="BB622" s="83"/>
      <c r="BC622" s="84"/>
      <c r="BD622" s="83"/>
      <c r="BE622" s="84"/>
      <c r="BF622" s="83"/>
      <c r="BG622" s="84"/>
      <c r="BH622" s="83"/>
      <c r="BI622" s="84"/>
      <c r="BJ622" s="83"/>
      <c r="BK622" s="84"/>
      <c r="BL622" s="83"/>
      <c r="BM622" s="84"/>
      <c r="BN622" s="83"/>
      <c r="BO622" s="84"/>
      <c r="BP622" s="83"/>
      <c r="BQ622" s="84"/>
      <c r="BR622" s="83"/>
      <c r="BS622" s="84"/>
      <c r="BT622" s="83"/>
      <c r="BU622" s="84"/>
      <c r="BV622" s="83"/>
      <c r="BW622" s="84"/>
      <c r="BX622" s="83"/>
      <c r="BY622" s="84"/>
      <c r="BZ622" s="83"/>
      <c r="CA622" s="84"/>
      <c r="CB622" s="83"/>
      <c r="CC622" s="84"/>
      <c r="CD622" s="83"/>
      <c r="CE622" s="25"/>
      <c r="CF622" s="83"/>
      <c r="CG622" s="85"/>
    </row>
    <row r="623" spans="54:85" ht="14.25">
      <c r="BB623" s="83"/>
      <c r="BC623" s="84"/>
      <c r="BD623" s="83"/>
      <c r="BE623" s="84"/>
      <c r="BF623" s="83"/>
      <c r="BG623" s="84"/>
      <c r="BH623" s="83"/>
      <c r="BI623" s="84"/>
      <c r="BJ623" s="83"/>
      <c r="BK623" s="84"/>
      <c r="BL623" s="83"/>
      <c r="BM623" s="84"/>
      <c r="BN623" s="83"/>
      <c r="BO623" s="84"/>
      <c r="BP623" s="83"/>
      <c r="BQ623" s="84"/>
      <c r="BR623" s="83"/>
      <c r="BS623" s="84"/>
      <c r="BT623" s="83"/>
      <c r="BU623" s="84"/>
      <c r="BV623" s="83"/>
      <c r="BW623" s="84"/>
      <c r="BX623" s="83"/>
      <c r="BY623" s="84"/>
      <c r="BZ623" s="83"/>
      <c r="CA623" s="84"/>
      <c r="CB623" s="83"/>
      <c r="CC623" s="84"/>
      <c r="CD623" s="83"/>
      <c r="CE623" s="25"/>
      <c r="CF623" s="83"/>
      <c r="CG623" s="85"/>
    </row>
    <row r="624" spans="54:85" ht="14.25">
      <c r="BB624" s="83"/>
      <c r="BC624" s="84"/>
      <c r="BD624" s="83"/>
      <c r="BE624" s="84"/>
      <c r="BF624" s="83"/>
      <c r="BG624" s="84"/>
      <c r="BH624" s="83"/>
      <c r="BI624" s="84"/>
      <c r="BJ624" s="83"/>
      <c r="BK624" s="84"/>
      <c r="BL624" s="83"/>
      <c r="BM624" s="84"/>
      <c r="BN624" s="83"/>
      <c r="BO624" s="84"/>
      <c r="BP624" s="83"/>
      <c r="BQ624" s="84"/>
      <c r="BR624" s="83"/>
      <c r="BS624" s="84"/>
      <c r="BT624" s="83"/>
      <c r="BU624" s="84"/>
      <c r="BV624" s="83"/>
      <c r="BW624" s="84"/>
      <c r="BX624" s="83"/>
      <c r="BY624" s="84"/>
      <c r="BZ624" s="83"/>
      <c r="CA624" s="84"/>
      <c r="CB624" s="83"/>
      <c r="CC624" s="84"/>
      <c r="CD624" s="83"/>
      <c r="CE624" s="25"/>
      <c r="CF624" s="83"/>
      <c r="CG624" s="85"/>
    </row>
    <row r="625" spans="54:85" ht="14.25">
      <c r="BB625" s="83"/>
      <c r="BC625" s="84"/>
      <c r="BD625" s="83"/>
      <c r="BE625" s="84"/>
      <c r="BF625" s="83"/>
      <c r="BG625" s="84"/>
      <c r="BH625" s="83"/>
      <c r="BI625" s="84"/>
      <c r="BJ625" s="83"/>
      <c r="BK625" s="84"/>
      <c r="BL625" s="83"/>
      <c r="BM625" s="84"/>
      <c r="BN625" s="83"/>
      <c r="BO625" s="84"/>
      <c r="BP625" s="83"/>
      <c r="BQ625" s="84"/>
      <c r="BR625" s="83"/>
      <c r="BS625" s="84"/>
      <c r="BT625" s="83"/>
      <c r="BU625" s="84"/>
      <c r="BV625" s="83"/>
      <c r="BW625" s="84"/>
      <c r="BX625" s="83"/>
      <c r="BY625" s="84"/>
      <c r="BZ625" s="83"/>
      <c r="CA625" s="84"/>
      <c r="CB625" s="83"/>
      <c r="CC625" s="84"/>
      <c r="CD625" s="83"/>
      <c r="CE625" s="25"/>
      <c r="CF625" s="83"/>
      <c r="CG625" s="85"/>
    </row>
    <row r="626" spans="54:85" ht="14.25">
      <c r="BB626" s="83"/>
      <c r="BC626" s="84"/>
      <c r="BD626" s="83"/>
      <c r="BE626" s="84"/>
      <c r="BF626" s="83"/>
      <c r="BG626" s="84"/>
      <c r="BH626" s="83"/>
      <c r="BI626" s="84"/>
      <c r="BJ626" s="83"/>
      <c r="BK626" s="84"/>
      <c r="BL626" s="83"/>
      <c r="BM626" s="84"/>
      <c r="BN626" s="83"/>
      <c r="BO626" s="84"/>
      <c r="BP626" s="83"/>
      <c r="BQ626" s="84"/>
      <c r="BR626" s="83"/>
      <c r="BS626" s="84"/>
      <c r="BT626" s="83"/>
      <c r="BU626" s="84"/>
      <c r="BV626" s="83"/>
      <c r="BW626" s="84"/>
      <c r="BX626" s="83"/>
      <c r="BY626" s="84"/>
      <c r="BZ626" s="83"/>
      <c r="CA626" s="84"/>
      <c r="CB626" s="83"/>
      <c r="CC626" s="84"/>
      <c r="CD626" s="83"/>
      <c r="CE626" s="25"/>
      <c r="CF626" s="83"/>
      <c r="CG626" s="85"/>
    </row>
    <row r="627" spans="54:85" ht="14.25">
      <c r="BB627" s="83"/>
      <c r="BC627" s="84"/>
      <c r="BD627" s="83"/>
      <c r="BE627" s="84"/>
      <c r="BF627" s="83"/>
      <c r="BG627" s="84"/>
      <c r="BH627" s="83"/>
      <c r="BI627" s="84"/>
      <c r="BJ627" s="83"/>
      <c r="BK627" s="84"/>
      <c r="BL627" s="83"/>
      <c r="BM627" s="84"/>
      <c r="BN627" s="83"/>
      <c r="BO627" s="84"/>
      <c r="BP627" s="83"/>
      <c r="BQ627" s="84"/>
      <c r="BR627" s="83"/>
      <c r="BS627" s="84"/>
      <c r="BT627" s="83"/>
      <c r="BU627" s="84"/>
      <c r="BV627" s="83"/>
      <c r="BW627" s="84"/>
      <c r="BX627" s="83"/>
      <c r="BY627" s="84"/>
      <c r="BZ627" s="83"/>
      <c r="CA627" s="84"/>
      <c r="CB627" s="83"/>
      <c r="CC627" s="84"/>
      <c r="CD627" s="83"/>
      <c r="CE627" s="25"/>
      <c r="CF627" s="83"/>
      <c r="CG627" s="85"/>
    </row>
    <row r="628" spans="54:85" ht="14.25">
      <c r="BB628" s="83"/>
      <c r="BC628" s="84"/>
      <c r="BD628" s="83"/>
      <c r="BE628" s="84"/>
      <c r="BF628" s="83"/>
      <c r="BG628" s="84"/>
      <c r="BH628" s="83"/>
      <c r="BI628" s="84"/>
      <c r="BJ628" s="83"/>
      <c r="BK628" s="84"/>
      <c r="BL628" s="83"/>
      <c r="BM628" s="84"/>
      <c r="BN628" s="83"/>
      <c r="BO628" s="84"/>
      <c r="BP628" s="83"/>
      <c r="BQ628" s="84"/>
      <c r="BR628" s="83"/>
      <c r="BS628" s="84"/>
      <c r="BT628" s="83"/>
      <c r="BU628" s="84"/>
      <c r="BV628" s="83"/>
      <c r="BW628" s="84"/>
      <c r="BX628" s="83"/>
      <c r="BY628" s="84"/>
      <c r="BZ628" s="83"/>
      <c r="CA628" s="84"/>
      <c r="CB628" s="83"/>
      <c r="CC628" s="84"/>
      <c r="CD628" s="83"/>
      <c r="CE628" s="25"/>
      <c r="CF628" s="83"/>
      <c r="CG628" s="85"/>
    </row>
    <row r="629" spans="54:85" ht="14.25">
      <c r="BB629" s="83"/>
      <c r="BC629" s="84"/>
      <c r="BD629" s="83"/>
      <c r="BE629" s="84"/>
      <c r="BF629" s="83"/>
      <c r="BG629" s="84"/>
      <c r="BH629" s="83"/>
      <c r="BI629" s="84"/>
      <c r="BJ629" s="83"/>
      <c r="BK629" s="84"/>
      <c r="BL629" s="83"/>
      <c r="BM629" s="84"/>
      <c r="BN629" s="83"/>
      <c r="BO629" s="84"/>
      <c r="BP629" s="83"/>
      <c r="BQ629" s="84"/>
      <c r="BR629" s="83"/>
      <c r="BS629" s="84"/>
      <c r="BT629" s="83"/>
      <c r="BU629" s="84"/>
      <c r="BV629" s="83"/>
      <c r="BW629" s="84"/>
      <c r="BX629" s="83"/>
      <c r="BY629" s="84"/>
      <c r="BZ629" s="83"/>
      <c r="CA629" s="84"/>
      <c r="CB629" s="83"/>
      <c r="CC629" s="84"/>
      <c r="CD629" s="83"/>
      <c r="CE629" s="25"/>
      <c r="CF629" s="83"/>
      <c r="CG629" s="85"/>
    </row>
    <row r="630" spans="54:85" ht="14.25">
      <c r="BB630" s="83"/>
      <c r="BC630" s="84"/>
      <c r="BD630" s="83"/>
      <c r="BE630" s="84"/>
      <c r="BF630" s="83"/>
      <c r="BG630" s="84"/>
      <c r="BH630" s="83"/>
      <c r="BI630" s="84"/>
      <c r="BJ630" s="83"/>
      <c r="BK630" s="84"/>
      <c r="BL630" s="83"/>
      <c r="BM630" s="84"/>
      <c r="BN630" s="83"/>
      <c r="BO630" s="84"/>
      <c r="BP630" s="83"/>
      <c r="BQ630" s="84"/>
      <c r="BR630" s="83"/>
      <c r="BS630" s="84"/>
      <c r="BT630" s="83"/>
      <c r="BU630" s="84"/>
      <c r="BV630" s="83"/>
      <c r="BW630" s="84"/>
      <c r="BX630" s="83"/>
      <c r="BY630" s="84"/>
      <c r="BZ630" s="83"/>
      <c r="CA630" s="84"/>
      <c r="CB630" s="83"/>
      <c r="CC630" s="84"/>
      <c r="CD630" s="83"/>
      <c r="CE630" s="25"/>
      <c r="CF630" s="83"/>
      <c r="CG630" s="85"/>
    </row>
    <row r="631" spans="54:85" ht="14.25">
      <c r="BB631" s="83"/>
      <c r="BC631" s="84"/>
      <c r="BD631" s="83"/>
      <c r="BE631" s="84"/>
      <c r="BF631" s="83"/>
      <c r="BG631" s="84"/>
      <c r="BH631" s="83"/>
      <c r="BI631" s="84"/>
      <c r="BJ631" s="83"/>
      <c r="BK631" s="84"/>
      <c r="BL631" s="83"/>
      <c r="BM631" s="84"/>
      <c r="BN631" s="83"/>
      <c r="BO631" s="84"/>
      <c r="BP631" s="83"/>
      <c r="BQ631" s="84"/>
      <c r="BR631" s="83"/>
      <c r="BS631" s="84"/>
      <c r="BT631" s="83"/>
      <c r="BU631" s="84"/>
      <c r="BV631" s="83"/>
      <c r="BW631" s="84"/>
      <c r="BX631" s="83"/>
      <c r="BY631" s="84"/>
      <c r="BZ631" s="83"/>
      <c r="CA631" s="84"/>
      <c r="CB631" s="83"/>
      <c r="CC631" s="84"/>
      <c r="CD631" s="83"/>
      <c r="CE631" s="25"/>
      <c r="CF631" s="83"/>
      <c r="CG631" s="85"/>
    </row>
    <row r="632" spans="54:85" ht="14.25">
      <c r="BB632" s="83"/>
      <c r="BC632" s="84"/>
      <c r="BD632" s="83"/>
      <c r="BE632" s="84"/>
      <c r="BF632" s="83"/>
      <c r="BG632" s="84"/>
      <c r="BH632" s="83"/>
      <c r="BI632" s="84"/>
      <c r="BJ632" s="83"/>
      <c r="BK632" s="84"/>
      <c r="BL632" s="83"/>
      <c r="BM632" s="84"/>
      <c r="BN632" s="83"/>
      <c r="BO632" s="84"/>
      <c r="BP632" s="83"/>
      <c r="BQ632" s="84"/>
      <c r="BR632" s="83"/>
      <c r="BS632" s="84"/>
      <c r="BT632" s="83"/>
      <c r="BU632" s="84"/>
      <c r="BV632" s="83"/>
      <c r="BW632" s="84"/>
      <c r="BX632" s="83"/>
      <c r="BY632" s="84"/>
      <c r="BZ632" s="83"/>
      <c r="CA632" s="84"/>
      <c r="CB632" s="83"/>
      <c r="CC632" s="84"/>
      <c r="CD632" s="83"/>
      <c r="CE632" s="25"/>
      <c r="CF632" s="83"/>
      <c r="CG632" s="85"/>
    </row>
    <row r="633" spans="54:85" ht="14.25">
      <c r="BB633" s="83"/>
      <c r="BC633" s="84"/>
      <c r="BD633" s="83"/>
      <c r="BE633" s="84"/>
      <c r="BF633" s="83"/>
      <c r="BG633" s="84"/>
      <c r="BH633" s="83"/>
      <c r="BI633" s="84"/>
      <c r="BJ633" s="83"/>
      <c r="BK633" s="84"/>
      <c r="BL633" s="83"/>
      <c r="BM633" s="84"/>
      <c r="BN633" s="83"/>
      <c r="BO633" s="84"/>
      <c r="BP633" s="83"/>
      <c r="BQ633" s="84"/>
      <c r="BR633" s="83"/>
      <c r="BS633" s="84"/>
      <c r="BT633" s="83"/>
      <c r="BU633" s="84"/>
      <c r="BV633" s="83"/>
      <c r="BW633" s="84"/>
      <c r="BX633" s="83"/>
      <c r="BY633" s="84"/>
      <c r="BZ633" s="83"/>
      <c r="CA633" s="84"/>
      <c r="CB633" s="83"/>
      <c r="CC633" s="84"/>
      <c r="CD633" s="83"/>
      <c r="CE633" s="25"/>
      <c r="CF633" s="83"/>
      <c r="CG633" s="85"/>
    </row>
    <row r="634" spans="54:85" ht="14.25">
      <c r="BB634" s="83"/>
      <c r="BC634" s="84"/>
      <c r="BD634" s="83"/>
      <c r="BE634" s="84"/>
      <c r="BF634" s="83"/>
      <c r="BG634" s="84"/>
      <c r="BH634" s="83"/>
      <c r="BI634" s="84"/>
      <c r="BJ634" s="83"/>
      <c r="BK634" s="84"/>
      <c r="BL634" s="83"/>
      <c r="BM634" s="84"/>
      <c r="BN634" s="83"/>
      <c r="BO634" s="84"/>
      <c r="BP634" s="83"/>
      <c r="BQ634" s="84"/>
      <c r="BR634" s="83"/>
      <c r="BS634" s="84"/>
      <c r="BT634" s="83"/>
      <c r="BU634" s="84"/>
      <c r="BV634" s="83"/>
      <c r="BW634" s="84"/>
      <c r="BX634" s="83"/>
      <c r="BY634" s="84"/>
      <c r="BZ634" s="83"/>
      <c r="CA634" s="84"/>
      <c r="CB634" s="83"/>
      <c r="CC634" s="84"/>
      <c r="CD634" s="83"/>
      <c r="CE634" s="25"/>
      <c r="CF634" s="83"/>
      <c r="CG634" s="85"/>
    </row>
    <row r="635" spans="54:85" ht="14.25">
      <c r="BB635" s="83"/>
      <c r="BC635" s="84"/>
      <c r="BD635" s="83"/>
      <c r="BE635" s="84"/>
      <c r="BF635" s="83"/>
      <c r="BG635" s="84"/>
      <c r="BH635" s="83"/>
      <c r="BI635" s="84"/>
      <c r="BJ635" s="83"/>
      <c r="BK635" s="84"/>
      <c r="BL635" s="83"/>
      <c r="BM635" s="84"/>
      <c r="BN635" s="83"/>
      <c r="BO635" s="84"/>
      <c r="BP635" s="83"/>
      <c r="BQ635" s="84"/>
      <c r="BR635" s="83"/>
      <c r="BS635" s="84"/>
      <c r="BT635" s="83"/>
      <c r="BU635" s="84"/>
      <c r="BV635" s="83"/>
      <c r="BW635" s="84"/>
      <c r="BX635" s="83"/>
      <c r="BY635" s="84"/>
      <c r="BZ635" s="83"/>
      <c r="CA635" s="84"/>
      <c r="CB635" s="83"/>
      <c r="CC635" s="84"/>
      <c r="CD635" s="83"/>
      <c r="CE635" s="25"/>
      <c r="CF635" s="83"/>
      <c r="CG635" s="85"/>
    </row>
    <row r="636" spans="54:85" ht="14.25">
      <c r="BB636" s="83"/>
      <c r="BC636" s="84"/>
      <c r="BD636" s="83"/>
      <c r="BE636" s="84"/>
      <c r="BF636" s="83"/>
      <c r="BG636" s="84"/>
      <c r="BH636" s="83"/>
      <c r="BI636" s="84"/>
      <c r="BJ636" s="83"/>
      <c r="BK636" s="84"/>
      <c r="BL636" s="83"/>
      <c r="BM636" s="84"/>
      <c r="BN636" s="83"/>
      <c r="BO636" s="84"/>
      <c r="BP636" s="83"/>
      <c r="BQ636" s="84"/>
      <c r="BR636" s="83"/>
      <c r="BS636" s="84"/>
      <c r="BT636" s="83"/>
      <c r="BU636" s="84"/>
      <c r="BV636" s="83"/>
      <c r="BW636" s="84"/>
      <c r="BX636" s="83"/>
      <c r="BY636" s="84"/>
      <c r="BZ636" s="83"/>
      <c r="CA636" s="84"/>
      <c r="CB636" s="83"/>
      <c r="CC636" s="84"/>
      <c r="CD636" s="83"/>
      <c r="CE636" s="25"/>
      <c r="CF636" s="83"/>
      <c r="CG636" s="85"/>
    </row>
    <row r="637" spans="54:85" ht="14.25">
      <c r="BB637" s="83"/>
      <c r="BC637" s="84"/>
      <c r="BD637" s="83"/>
      <c r="BE637" s="84"/>
      <c r="BF637" s="83"/>
      <c r="BG637" s="84"/>
      <c r="BH637" s="83"/>
      <c r="BI637" s="84"/>
      <c r="BJ637" s="83"/>
      <c r="BK637" s="84"/>
      <c r="BL637" s="83"/>
      <c r="BM637" s="84"/>
      <c r="BN637" s="83"/>
      <c r="BO637" s="84"/>
      <c r="BP637" s="83"/>
      <c r="BQ637" s="84"/>
      <c r="BR637" s="83"/>
      <c r="BS637" s="84"/>
      <c r="BT637" s="83"/>
      <c r="BU637" s="84"/>
      <c r="BV637" s="83"/>
      <c r="BW637" s="84"/>
      <c r="BX637" s="83"/>
      <c r="BY637" s="84"/>
      <c r="BZ637" s="83"/>
      <c r="CA637" s="84"/>
      <c r="CB637" s="83"/>
      <c r="CC637" s="84"/>
      <c r="CD637" s="83"/>
      <c r="CE637" s="25"/>
      <c r="CF637" s="83"/>
      <c r="CG637" s="85"/>
    </row>
    <row r="638" spans="54:85" ht="14.25">
      <c r="BB638" s="83"/>
      <c r="BC638" s="84"/>
      <c r="BD638" s="83"/>
      <c r="BE638" s="84"/>
      <c r="BF638" s="83"/>
      <c r="BG638" s="84"/>
      <c r="BH638" s="83"/>
      <c r="BI638" s="84"/>
      <c r="BJ638" s="83"/>
      <c r="BK638" s="84"/>
      <c r="BL638" s="83"/>
      <c r="BM638" s="84"/>
      <c r="BN638" s="83"/>
      <c r="BO638" s="84"/>
      <c r="BP638" s="83"/>
      <c r="BQ638" s="84"/>
      <c r="BR638" s="83"/>
      <c r="BS638" s="84"/>
      <c r="BT638" s="83"/>
      <c r="BU638" s="84"/>
      <c r="BV638" s="83"/>
      <c r="BW638" s="84"/>
      <c r="BX638" s="83"/>
      <c r="BY638" s="84"/>
      <c r="BZ638" s="83"/>
      <c r="CA638" s="84"/>
      <c r="CB638" s="83"/>
      <c r="CC638" s="84"/>
      <c r="CD638" s="83"/>
      <c r="CE638" s="25"/>
      <c r="CF638" s="83"/>
      <c r="CG638" s="85"/>
    </row>
    <row r="639" spans="54:85" ht="14.25">
      <c r="BB639" s="83"/>
      <c r="BC639" s="84"/>
      <c r="BD639" s="83"/>
      <c r="BE639" s="84"/>
      <c r="BF639" s="83"/>
      <c r="BG639" s="84"/>
      <c r="BH639" s="83"/>
      <c r="BI639" s="84"/>
      <c r="BJ639" s="83"/>
      <c r="BK639" s="84"/>
      <c r="BL639" s="83"/>
      <c r="BM639" s="84"/>
      <c r="BN639" s="83"/>
      <c r="BO639" s="84"/>
      <c r="BP639" s="83"/>
      <c r="BQ639" s="84"/>
      <c r="BR639" s="83"/>
      <c r="BS639" s="84"/>
      <c r="BT639" s="83"/>
      <c r="BU639" s="84"/>
      <c r="BV639" s="83"/>
      <c r="BW639" s="84"/>
      <c r="BX639" s="83"/>
      <c r="BY639" s="84"/>
      <c r="BZ639" s="83"/>
      <c r="CA639" s="84"/>
      <c r="CB639" s="83"/>
      <c r="CC639" s="84"/>
      <c r="CD639" s="83"/>
      <c r="CE639" s="25"/>
      <c r="CF639" s="83"/>
      <c r="CG639" s="85"/>
    </row>
    <row r="640" spans="54:85" ht="14.25">
      <c r="BB640" s="83"/>
      <c r="BC640" s="84"/>
      <c r="BD640" s="83"/>
      <c r="BE640" s="84"/>
      <c r="BF640" s="83"/>
      <c r="BG640" s="84"/>
      <c r="BH640" s="83"/>
      <c r="BI640" s="84"/>
      <c r="BJ640" s="83"/>
      <c r="BK640" s="84"/>
      <c r="BL640" s="83"/>
      <c r="BM640" s="84"/>
      <c r="BN640" s="83"/>
      <c r="BO640" s="84"/>
      <c r="BP640" s="83"/>
      <c r="BQ640" s="84"/>
      <c r="BR640" s="83"/>
      <c r="BS640" s="84"/>
      <c r="BT640" s="83"/>
      <c r="BU640" s="84"/>
      <c r="BV640" s="83"/>
      <c r="BW640" s="84"/>
      <c r="BX640" s="83"/>
      <c r="BY640" s="84"/>
      <c r="BZ640" s="83"/>
      <c r="CA640" s="84"/>
      <c r="CB640" s="83"/>
      <c r="CC640" s="84"/>
      <c r="CD640" s="83"/>
      <c r="CE640" s="25"/>
      <c r="CF640" s="83"/>
      <c r="CG640" s="85"/>
    </row>
    <row r="641" spans="54:85" ht="14.25">
      <c r="BB641" s="83"/>
      <c r="BC641" s="84"/>
      <c r="BD641" s="83"/>
      <c r="BE641" s="84"/>
      <c r="BF641" s="83"/>
      <c r="BG641" s="84"/>
      <c r="BH641" s="83"/>
      <c r="BI641" s="84"/>
      <c r="BJ641" s="83"/>
      <c r="BK641" s="84"/>
      <c r="BL641" s="83"/>
      <c r="BM641" s="84"/>
      <c r="BN641" s="83"/>
      <c r="BO641" s="84"/>
      <c r="BP641" s="83"/>
      <c r="BQ641" s="84"/>
      <c r="BR641" s="83"/>
      <c r="BS641" s="84"/>
      <c r="BT641" s="83"/>
      <c r="BU641" s="84"/>
      <c r="BV641" s="83"/>
      <c r="BW641" s="84"/>
      <c r="BX641" s="83"/>
      <c r="BY641" s="84"/>
      <c r="BZ641" s="83"/>
      <c r="CA641" s="84"/>
      <c r="CB641" s="83"/>
      <c r="CC641" s="84"/>
      <c r="CD641" s="83"/>
      <c r="CE641" s="25"/>
      <c r="CF641" s="83"/>
      <c r="CG641" s="85"/>
    </row>
    <row r="642" spans="54:85" ht="14.25">
      <c r="BB642" s="83"/>
      <c r="BC642" s="84"/>
      <c r="BD642" s="83"/>
      <c r="BE642" s="84"/>
      <c r="BF642" s="83"/>
      <c r="BG642" s="84"/>
      <c r="BH642" s="83"/>
      <c r="BI642" s="84"/>
      <c r="BJ642" s="83"/>
      <c r="BK642" s="84"/>
      <c r="BL642" s="83"/>
      <c r="BM642" s="84"/>
      <c r="BN642" s="83"/>
      <c r="BO642" s="84"/>
      <c r="BP642" s="83"/>
      <c r="BQ642" s="84"/>
      <c r="BR642" s="83"/>
      <c r="BS642" s="84"/>
      <c r="BT642" s="83"/>
      <c r="BU642" s="84"/>
      <c r="BV642" s="83"/>
      <c r="BW642" s="84"/>
      <c r="BX642" s="83"/>
      <c r="BY642" s="84"/>
      <c r="BZ642" s="83"/>
      <c r="CA642" s="84"/>
      <c r="CB642" s="83"/>
      <c r="CC642" s="84"/>
      <c r="CD642" s="83"/>
      <c r="CE642" s="25"/>
      <c r="CF642" s="83"/>
      <c r="CG642" s="85"/>
    </row>
    <row r="643" spans="54:85" ht="14.25">
      <c r="BB643" s="83"/>
      <c r="BC643" s="84"/>
      <c r="BD643" s="83"/>
      <c r="BE643" s="84"/>
      <c r="BF643" s="83"/>
      <c r="BG643" s="84"/>
      <c r="BH643" s="83"/>
      <c r="BI643" s="84"/>
      <c r="BJ643" s="83"/>
      <c r="BK643" s="84"/>
      <c r="BL643" s="83"/>
      <c r="BM643" s="84"/>
      <c r="BN643" s="83"/>
      <c r="BO643" s="84"/>
      <c r="BP643" s="83"/>
      <c r="BQ643" s="84"/>
      <c r="BR643" s="83"/>
      <c r="BS643" s="84"/>
      <c r="BT643" s="83"/>
      <c r="BU643" s="84"/>
      <c r="BV643" s="83"/>
      <c r="BW643" s="84"/>
      <c r="BX643" s="83"/>
      <c r="BY643" s="84"/>
      <c r="BZ643" s="83"/>
      <c r="CA643" s="84"/>
      <c r="CB643" s="83"/>
      <c r="CC643" s="84"/>
      <c r="CD643" s="83"/>
      <c r="CE643" s="25"/>
      <c r="CF643" s="83"/>
      <c r="CG643" s="85"/>
    </row>
    <row r="644" spans="54:85" ht="14.25">
      <c r="BB644" s="83"/>
      <c r="BC644" s="84"/>
      <c r="BD644" s="83"/>
      <c r="BE644" s="84"/>
      <c r="BF644" s="83"/>
      <c r="BG644" s="84"/>
      <c r="BH644" s="83"/>
      <c r="BI644" s="84"/>
      <c r="BJ644" s="83"/>
      <c r="BK644" s="84"/>
      <c r="BL644" s="83"/>
      <c r="BM644" s="84"/>
      <c r="BN644" s="83"/>
      <c r="BO644" s="84"/>
      <c r="BP644" s="83"/>
      <c r="BQ644" s="84"/>
      <c r="BR644" s="83"/>
      <c r="BS644" s="84"/>
      <c r="BT644" s="83"/>
      <c r="BU644" s="84"/>
      <c r="BV644" s="83"/>
      <c r="BW644" s="84"/>
      <c r="BX644" s="83"/>
      <c r="BY644" s="84"/>
      <c r="BZ644" s="83"/>
      <c r="CA644" s="84"/>
      <c r="CB644" s="83"/>
      <c r="CC644" s="84"/>
      <c r="CD644" s="83"/>
      <c r="CE644" s="25"/>
      <c r="CF644" s="83"/>
      <c r="CG644" s="85"/>
    </row>
    <row r="645" spans="54:85" ht="14.25">
      <c r="BB645" s="83"/>
      <c r="BC645" s="84"/>
      <c r="BD645" s="83"/>
      <c r="BE645" s="84"/>
      <c r="BF645" s="83"/>
      <c r="BG645" s="84"/>
      <c r="BH645" s="83"/>
      <c r="BI645" s="84"/>
      <c r="BJ645" s="83"/>
      <c r="BK645" s="84"/>
      <c r="BL645" s="83"/>
      <c r="BM645" s="84"/>
      <c r="BN645" s="83"/>
      <c r="BO645" s="84"/>
      <c r="BP645" s="83"/>
      <c r="BQ645" s="84"/>
      <c r="BR645" s="83"/>
      <c r="BS645" s="84"/>
      <c r="BT645" s="83"/>
      <c r="BU645" s="84"/>
      <c r="BV645" s="83"/>
      <c r="BW645" s="84"/>
      <c r="BX645" s="83"/>
      <c r="BY645" s="84"/>
      <c r="BZ645" s="83"/>
      <c r="CA645" s="84"/>
      <c r="CB645" s="83"/>
      <c r="CC645" s="84"/>
      <c r="CD645" s="83"/>
      <c r="CE645" s="25"/>
      <c r="CF645" s="83"/>
      <c r="CG645" s="85"/>
    </row>
    <row r="646" spans="54:85" ht="14.25">
      <c r="BB646" s="83"/>
      <c r="BC646" s="84"/>
      <c r="BD646" s="83"/>
      <c r="BE646" s="84"/>
      <c r="BF646" s="83"/>
      <c r="BG646" s="84"/>
      <c r="BH646" s="83"/>
      <c r="BI646" s="84"/>
      <c r="BJ646" s="83"/>
      <c r="BK646" s="84"/>
      <c r="BL646" s="83"/>
      <c r="BM646" s="84"/>
      <c r="BN646" s="83"/>
      <c r="BO646" s="84"/>
      <c r="BP646" s="83"/>
      <c r="BQ646" s="84"/>
      <c r="BR646" s="83"/>
      <c r="BS646" s="84"/>
      <c r="BT646" s="83"/>
      <c r="BU646" s="84"/>
      <c r="BV646" s="83"/>
      <c r="BW646" s="84"/>
      <c r="BX646" s="83"/>
      <c r="BY646" s="84"/>
      <c r="BZ646" s="83"/>
      <c r="CA646" s="84"/>
      <c r="CB646" s="83"/>
      <c r="CC646" s="84"/>
      <c r="CD646" s="83"/>
      <c r="CE646" s="25"/>
      <c r="CF646" s="83"/>
      <c r="CG646" s="85"/>
    </row>
    <row r="647" spans="54:85" ht="14.25">
      <c r="BB647" s="83"/>
      <c r="BC647" s="84"/>
      <c r="BD647" s="83"/>
      <c r="BE647" s="84"/>
      <c r="BF647" s="83"/>
      <c r="BG647" s="84"/>
      <c r="BH647" s="83"/>
      <c r="BI647" s="84"/>
      <c r="BJ647" s="83"/>
      <c r="BK647" s="84"/>
      <c r="BL647" s="83"/>
      <c r="BM647" s="84"/>
      <c r="BN647" s="83"/>
      <c r="BO647" s="84"/>
      <c r="BP647" s="83"/>
      <c r="BQ647" s="84"/>
      <c r="BR647" s="83"/>
      <c r="BS647" s="84"/>
      <c r="BT647" s="83"/>
      <c r="BU647" s="84"/>
      <c r="BV647" s="83"/>
      <c r="BW647" s="84"/>
      <c r="BX647" s="83"/>
      <c r="BY647" s="84"/>
      <c r="BZ647" s="83"/>
      <c r="CA647" s="84"/>
      <c r="CB647" s="83"/>
      <c r="CC647" s="84"/>
      <c r="CD647" s="83"/>
      <c r="CE647" s="25"/>
      <c r="CF647" s="83"/>
      <c r="CG647" s="85"/>
    </row>
    <row r="648" spans="54:85" ht="14.25">
      <c r="BB648" s="83"/>
      <c r="BC648" s="84"/>
      <c r="BD648" s="83"/>
      <c r="BE648" s="84"/>
      <c r="BF648" s="83"/>
      <c r="BG648" s="84"/>
      <c r="BH648" s="83"/>
      <c r="BI648" s="84"/>
      <c r="BJ648" s="83"/>
      <c r="BK648" s="84"/>
      <c r="BL648" s="83"/>
      <c r="BM648" s="84"/>
      <c r="BN648" s="83"/>
      <c r="BO648" s="84"/>
      <c r="BP648" s="83"/>
      <c r="BQ648" s="84"/>
      <c r="BR648" s="83"/>
      <c r="BS648" s="84"/>
      <c r="BT648" s="83"/>
      <c r="BU648" s="84"/>
      <c r="BV648" s="83"/>
      <c r="BW648" s="84"/>
      <c r="BX648" s="83"/>
      <c r="BY648" s="84"/>
      <c r="BZ648" s="83"/>
      <c r="CA648" s="84"/>
      <c r="CB648" s="83"/>
      <c r="CC648" s="84"/>
      <c r="CD648" s="83"/>
      <c r="CE648" s="25"/>
      <c r="CF648" s="83"/>
      <c r="CG648" s="85"/>
    </row>
    <row r="649" spans="54:85" ht="14.25">
      <c r="BB649" s="83"/>
      <c r="BC649" s="84"/>
      <c r="BD649" s="83"/>
      <c r="BE649" s="84"/>
      <c r="BF649" s="83"/>
      <c r="BG649" s="84"/>
      <c r="BH649" s="83"/>
      <c r="BI649" s="84"/>
      <c r="BJ649" s="83"/>
      <c r="BK649" s="84"/>
      <c r="BL649" s="83"/>
      <c r="BM649" s="84"/>
      <c r="BN649" s="83"/>
      <c r="BO649" s="84"/>
      <c r="BP649" s="83"/>
      <c r="BQ649" s="84"/>
      <c r="BR649" s="83"/>
      <c r="BS649" s="84"/>
      <c r="BT649" s="83"/>
      <c r="BU649" s="84"/>
      <c r="BV649" s="83"/>
      <c r="BW649" s="84"/>
      <c r="BX649" s="83"/>
      <c r="BY649" s="84"/>
      <c r="BZ649" s="83"/>
      <c r="CA649" s="84"/>
      <c r="CB649" s="83"/>
      <c r="CC649" s="84"/>
      <c r="CD649" s="83"/>
      <c r="CE649" s="25"/>
      <c r="CF649" s="83"/>
      <c r="CG649" s="85"/>
    </row>
    <row r="650" spans="54:85" ht="14.25">
      <c r="BB650" s="83"/>
      <c r="BC650" s="84"/>
      <c r="BD650" s="83"/>
      <c r="BE650" s="84"/>
      <c r="BF650" s="83"/>
      <c r="BG650" s="84"/>
      <c r="BH650" s="83"/>
      <c r="BI650" s="84"/>
      <c r="BJ650" s="83"/>
      <c r="BK650" s="84"/>
      <c r="BL650" s="83"/>
      <c r="BM650" s="84"/>
      <c r="BN650" s="83"/>
      <c r="BO650" s="84"/>
      <c r="BP650" s="83"/>
      <c r="BQ650" s="84"/>
      <c r="BR650" s="83"/>
      <c r="BS650" s="84"/>
      <c r="BT650" s="83"/>
      <c r="BU650" s="84"/>
      <c r="BV650" s="83"/>
      <c r="BW650" s="84"/>
      <c r="BX650" s="83"/>
      <c r="BY650" s="84"/>
      <c r="BZ650" s="83"/>
      <c r="CA650" s="84"/>
      <c r="CB650" s="83"/>
      <c r="CC650" s="84"/>
      <c r="CD650" s="83"/>
      <c r="CE650" s="25"/>
      <c r="CF650" s="83"/>
      <c r="CG650" s="85"/>
    </row>
    <row r="651" spans="54:85" ht="14.25">
      <c r="BB651" s="83"/>
      <c r="BC651" s="84"/>
      <c r="BD651" s="83"/>
      <c r="BE651" s="84"/>
      <c r="BF651" s="83"/>
      <c r="BG651" s="84"/>
      <c r="BH651" s="83"/>
      <c r="BI651" s="84"/>
      <c r="BJ651" s="83"/>
      <c r="BK651" s="84"/>
      <c r="BL651" s="83"/>
      <c r="BM651" s="84"/>
      <c r="BN651" s="83"/>
      <c r="BO651" s="84"/>
      <c r="BP651" s="83"/>
      <c r="BQ651" s="84"/>
      <c r="BR651" s="83"/>
      <c r="BS651" s="84"/>
      <c r="BT651" s="83"/>
      <c r="BU651" s="84"/>
      <c r="BV651" s="83"/>
      <c r="BW651" s="84"/>
      <c r="BX651" s="83"/>
      <c r="BY651" s="84"/>
      <c r="BZ651" s="83"/>
      <c r="CA651" s="84"/>
      <c r="CB651" s="83"/>
      <c r="CC651" s="84"/>
      <c r="CD651" s="83"/>
      <c r="CE651" s="25"/>
      <c r="CF651" s="83"/>
      <c r="CG651" s="85"/>
    </row>
    <row r="652" spans="54:85" ht="14.25">
      <c r="BB652" s="83"/>
      <c r="BC652" s="84"/>
      <c r="BD652" s="83"/>
      <c r="BE652" s="84"/>
      <c r="BF652" s="83"/>
      <c r="BG652" s="84"/>
      <c r="BH652" s="83"/>
      <c r="BI652" s="84"/>
      <c r="BJ652" s="83"/>
      <c r="BK652" s="84"/>
      <c r="BL652" s="83"/>
      <c r="BM652" s="84"/>
      <c r="BN652" s="83"/>
      <c r="BO652" s="84"/>
      <c r="BP652" s="83"/>
      <c r="BQ652" s="84"/>
      <c r="BR652" s="83"/>
      <c r="BS652" s="84"/>
      <c r="BT652" s="83"/>
      <c r="BU652" s="84"/>
      <c r="BV652" s="83"/>
      <c r="BW652" s="84"/>
      <c r="BX652" s="83"/>
      <c r="BY652" s="84"/>
      <c r="BZ652" s="83"/>
      <c r="CA652" s="84"/>
      <c r="CB652" s="83"/>
      <c r="CC652" s="84"/>
      <c r="CD652" s="83"/>
      <c r="CE652" s="25"/>
      <c r="CF652" s="83"/>
      <c r="CG652" s="85"/>
    </row>
    <row r="653" spans="54:85" ht="14.25">
      <c r="BB653" s="83"/>
      <c r="BC653" s="84"/>
      <c r="BD653" s="83"/>
      <c r="BE653" s="84"/>
      <c r="BF653" s="83"/>
      <c r="BG653" s="84"/>
      <c r="BH653" s="83"/>
      <c r="BI653" s="84"/>
      <c r="BJ653" s="83"/>
      <c r="BK653" s="84"/>
      <c r="BL653" s="83"/>
      <c r="BM653" s="84"/>
      <c r="BN653" s="83"/>
      <c r="BO653" s="84"/>
      <c r="BP653" s="83"/>
      <c r="BQ653" s="84"/>
      <c r="BR653" s="83"/>
      <c r="BS653" s="84"/>
      <c r="BT653" s="83"/>
      <c r="BU653" s="84"/>
      <c r="BV653" s="83"/>
      <c r="BW653" s="84"/>
      <c r="BX653" s="83"/>
      <c r="BY653" s="84"/>
      <c r="BZ653" s="83"/>
      <c r="CA653" s="84"/>
      <c r="CB653" s="83"/>
      <c r="CC653" s="84"/>
      <c r="CD653" s="83"/>
      <c r="CE653" s="25"/>
      <c r="CF653" s="83"/>
      <c r="CG653" s="85"/>
    </row>
    <row r="654" spans="54:85" ht="14.25">
      <c r="BB654" s="83"/>
      <c r="BC654" s="84"/>
      <c r="BD654" s="83"/>
      <c r="BE654" s="84"/>
      <c r="BF654" s="83"/>
      <c r="BG654" s="84"/>
      <c r="BH654" s="83"/>
      <c r="BI654" s="84"/>
      <c r="BJ654" s="83"/>
      <c r="BK654" s="84"/>
      <c r="BL654" s="83"/>
      <c r="BM654" s="84"/>
      <c r="BN654" s="83"/>
      <c r="BO654" s="84"/>
      <c r="BP654" s="83"/>
      <c r="BQ654" s="84"/>
      <c r="BR654" s="83"/>
      <c r="BS654" s="84"/>
      <c r="BT654" s="83"/>
      <c r="BU654" s="84"/>
      <c r="BV654" s="83"/>
      <c r="BW654" s="84"/>
      <c r="BX654" s="83"/>
      <c r="BY654" s="84"/>
      <c r="BZ654" s="83"/>
      <c r="CA654" s="84"/>
      <c r="CB654" s="83"/>
      <c r="CC654" s="84"/>
      <c r="CD654" s="83"/>
      <c r="CE654" s="25"/>
      <c r="CF654" s="83"/>
      <c r="CG654" s="85"/>
    </row>
    <row r="655" spans="54:85" ht="14.25">
      <c r="BB655" s="83"/>
      <c r="BC655" s="84"/>
      <c r="BD655" s="83"/>
      <c r="BE655" s="84"/>
      <c r="BF655" s="83"/>
      <c r="BG655" s="84"/>
      <c r="BH655" s="83"/>
      <c r="BI655" s="84"/>
      <c r="BJ655" s="83"/>
      <c r="BK655" s="84"/>
      <c r="BL655" s="83"/>
      <c r="BM655" s="84"/>
      <c r="BN655" s="83"/>
      <c r="BO655" s="84"/>
      <c r="BP655" s="83"/>
      <c r="BQ655" s="84"/>
      <c r="BR655" s="83"/>
      <c r="BS655" s="84"/>
      <c r="BT655" s="83"/>
      <c r="BU655" s="84"/>
      <c r="BV655" s="83"/>
      <c r="BW655" s="84"/>
      <c r="BX655" s="83"/>
      <c r="BY655" s="84"/>
      <c r="BZ655" s="83"/>
      <c r="CA655" s="84"/>
      <c r="CB655" s="83"/>
      <c r="CC655" s="84"/>
      <c r="CD655" s="83"/>
      <c r="CE655" s="25"/>
      <c r="CF655" s="83"/>
      <c r="CG655" s="85"/>
    </row>
    <row r="656" spans="54:85" ht="14.25">
      <c r="BB656" s="83"/>
      <c r="BC656" s="84"/>
      <c r="BD656" s="83"/>
      <c r="BE656" s="84"/>
      <c r="BF656" s="83"/>
      <c r="BG656" s="84"/>
      <c r="BH656" s="83"/>
      <c r="BI656" s="84"/>
      <c r="BJ656" s="83"/>
      <c r="BK656" s="84"/>
      <c r="BL656" s="83"/>
      <c r="BM656" s="84"/>
      <c r="BN656" s="83"/>
      <c r="BO656" s="84"/>
      <c r="BP656" s="83"/>
      <c r="BQ656" s="84"/>
      <c r="BR656" s="83"/>
      <c r="BS656" s="84"/>
      <c r="BT656" s="83"/>
      <c r="BU656" s="84"/>
      <c r="BV656" s="83"/>
      <c r="BW656" s="84"/>
      <c r="BX656" s="83"/>
      <c r="BY656" s="84"/>
      <c r="BZ656" s="83"/>
      <c r="CA656" s="84"/>
      <c r="CB656" s="83"/>
      <c r="CC656" s="84"/>
      <c r="CD656" s="83"/>
      <c r="CE656" s="25"/>
      <c r="CF656" s="83"/>
      <c r="CG656" s="85"/>
    </row>
    <row r="657" spans="54:85" ht="14.25">
      <c r="BB657" s="83"/>
      <c r="BC657" s="84"/>
      <c r="BD657" s="83"/>
      <c r="BE657" s="84"/>
      <c r="BF657" s="83"/>
      <c r="BG657" s="84"/>
      <c r="BH657" s="83"/>
      <c r="BI657" s="84"/>
      <c r="BJ657" s="83"/>
      <c r="BK657" s="84"/>
      <c r="BL657" s="83"/>
      <c r="BM657" s="84"/>
      <c r="BN657" s="83"/>
      <c r="BO657" s="84"/>
      <c r="BP657" s="83"/>
      <c r="BQ657" s="84"/>
      <c r="BR657" s="83"/>
      <c r="BS657" s="84"/>
      <c r="BT657" s="83"/>
      <c r="BU657" s="84"/>
      <c r="BV657" s="83"/>
      <c r="BW657" s="84"/>
      <c r="BX657" s="83"/>
      <c r="BY657" s="84"/>
      <c r="BZ657" s="83"/>
      <c r="CA657" s="84"/>
      <c r="CB657" s="83"/>
      <c r="CC657" s="84"/>
      <c r="CD657" s="83"/>
      <c r="CE657" s="25"/>
      <c r="CF657" s="83"/>
      <c r="CG657" s="85"/>
    </row>
    <row r="658" spans="54:85" ht="14.25">
      <c r="BB658" s="83"/>
      <c r="BC658" s="84"/>
      <c r="BD658" s="83"/>
      <c r="BE658" s="84"/>
      <c r="BF658" s="83"/>
      <c r="BG658" s="84"/>
      <c r="BH658" s="83"/>
      <c r="BI658" s="84"/>
      <c r="BJ658" s="83"/>
      <c r="BK658" s="84"/>
      <c r="BL658" s="83"/>
      <c r="BM658" s="84"/>
      <c r="BN658" s="83"/>
      <c r="BO658" s="84"/>
      <c r="BP658" s="83"/>
      <c r="BQ658" s="84"/>
      <c r="BR658" s="83"/>
      <c r="BS658" s="84"/>
      <c r="BT658" s="83"/>
      <c r="BU658" s="84"/>
      <c r="BV658" s="83"/>
      <c r="BW658" s="84"/>
      <c r="BX658" s="83"/>
      <c r="BY658" s="84"/>
      <c r="BZ658" s="83"/>
      <c r="CA658" s="84"/>
      <c r="CB658" s="83"/>
      <c r="CC658" s="84"/>
      <c r="CD658" s="83"/>
      <c r="CE658" s="25"/>
      <c r="CF658" s="83"/>
      <c r="CG658" s="85"/>
    </row>
    <row r="659" spans="54:85" ht="14.25">
      <c r="BB659" s="83"/>
      <c r="BC659" s="84"/>
      <c r="BD659" s="83"/>
      <c r="BE659" s="84"/>
      <c r="BF659" s="83"/>
      <c r="BG659" s="84"/>
      <c r="BH659" s="83"/>
      <c r="BI659" s="84"/>
      <c r="BJ659" s="83"/>
      <c r="BK659" s="84"/>
      <c r="BL659" s="83"/>
      <c r="BM659" s="84"/>
      <c r="BN659" s="83"/>
      <c r="BO659" s="84"/>
      <c r="BP659" s="83"/>
      <c r="BQ659" s="84"/>
      <c r="BR659" s="83"/>
      <c r="BS659" s="84"/>
      <c r="BT659" s="83"/>
      <c r="BU659" s="84"/>
      <c r="BV659" s="83"/>
      <c r="BW659" s="84"/>
      <c r="BX659" s="83"/>
      <c r="BY659" s="84"/>
      <c r="BZ659" s="83"/>
      <c r="CA659" s="84"/>
      <c r="CB659" s="83"/>
      <c r="CC659" s="84"/>
      <c r="CD659" s="83"/>
      <c r="CE659" s="25"/>
      <c r="CF659" s="83"/>
      <c r="CG659" s="85"/>
    </row>
    <row r="660" spans="54:85" ht="14.25">
      <c r="BB660" s="83"/>
      <c r="BC660" s="84"/>
      <c r="BD660" s="83"/>
      <c r="BE660" s="84"/>
      <c r="BF660" s="83"/>
      <c r="BG660" s="84"/>
      <c r="BH660" s="83"/>
      <c r="BI660" s="84"/>
      <c r="BJ660" s="83"/>
      <c r="BK660" s="84"/>
      <c r="BL660" s="83"/>
      <c r="BM660" s="84"/>
      <c r="BN660" s="83"/>
      <c r="BO660" s="84"/>
      <c r="BP660" s="83"/>
      <c r="BQ660" s="84"/>
      <c r="BR660" s="83"/>
      <c r="BS660" s="84"/>
      <c r="BT660" s="83"/>
      <c r="BU660" s="84"/>
      <c r="BV660" s="83"/>
      <c r="BW660" s="84"/>
      <c r="BX660" s="83"/>
      <c r="BY660" s="84"/>
      <c r="BZ660" s="83"/>
      <c r="CA660" s="84"/>
      <c r="CB660" s="83"/>
      <c r="CC660" s="84"/>
      <c r="CD660" s="83"/>
      <c r="CE660" s="25"/>
      <c r="CF660" s="83"/>
      <c r="CG660" s="85"/>
    </row>
    <row r="661" spans="54:85" ht="14.25">
      <c r="BB661" s="83"/>
      <c r="BC661" s="84"/>
      <c r="BD661" s="83"/>
      <c r="BE661" s="84"/>
      <c r="BF661" s="83"/>
      <c r="BG661" s="84"/>
      <c r="BH661" s="83"/>
      <c r="BI661" s="84"/>
      <c r="BJ661" s="83"/>
      <c r="BK661" s="84"/>
      <c r="BL661" s="83"/>
      <c r="BM661" s="84"/>
      <c r="BN661" s="83"/>
      <c r="BO661" s="84"/>
      <c r="BP661" s="83"/>
      <c r="BQ661" s="84"/>
      <c r="BR661" s="83"/>
      <c r="BS661" s="84"/>
      <c r="BT661" s="83"/>
      <c r="BU661" s="84"/>
      <c r="BV661" s="83"/>
      <c r="BW661" s="84"/>
      <c r="BX661" s="83"/>
      <c r="BY661" s="84"/>
      <c r="BZ661" s="83"/>
      <c r="CA661" s="84"/>
      <c r="CB661" s="83"/>
      <c r="CC661" s="84"/>
      <c r="CD661" s="83"/>
      <c r="CE661" s="25"/>
      <c r="CF661" s="83"/>
      <c r="CG661" s="85"/>
    </row>
    <row r="662" spans="54:85" ht="14.25">
      <c r="BB662" s="83"/>
      <c r="BC662" s="84"/>
      <c r="BD662" s="83"/>
      <c r="BE662" s="84"/>
      <c r="BF662" s="83"/>
      <c r="BG662" s="84"/>
      <c r="BH662" s="83"/>
      <c r="BI662" s="84"/>
      <c r="BJ662" s="83"/>
      <c r="BK662" s="84"/>
      <c r="BL662" s="83"/>
      <c r="BM662" s="84"/>
      <c r="BN662" s="83"/>
      <c r="BO662" s="84"/>
      <c r="BP662" s="83"/>
      <c r="BQ662" s="84"/>
      <c r="BR662" s="83"/>
      <c r="BS662" s="84"/>
      <c r="BT662" s="83"/>
      <c r="BU662" s="84"/>
      <c r="BV662" s="83"/>
      <c r="BW662" s="84"/>
      <c r="BX662" s="83"/>
      <c r="BY662" s="84"/>
      <c r="BZ662" s="83"/>
      <c r="CA662" s="84"/>
      <c r="CB662" s="83"/>
      <c r="CC662" s="84"/>
      <c r="CD662" s="83"/>
      <c r="CE662" s="25"/>
      <c r="CF662" s="83"/>
      <c r="CG662" s="85"/>
    </row>
    <row r="663" spans="54:85" ht="14.25">
      <c r="BB663" s="83"/>
      <c r="BC663" s="84"/>
      <c r="BD663" s="83"/>
      <c r="BE663" s="84"/>
      <c r="BF663" s="83"/>
      <c r="BG663" s="84"/>
      <c r="BH663" s="83"/>
      <c r="BI663" s="84"/>
      <c r="BJ663" s="83"/>
      <c r="BK663" s="84"/>
      <c r="BL663" s="83"/>
      <c r="BM663" s="84"/>
      <c r="BN663" s="83"/>
      <c r="BO663" s="84"/>
      <c r="BP663" s="83"/>
      <c r="BQ663" s="84"/>
      <c r="BR663" s="83"/>
      <c r="BS663" s="84"/>
      <c r="BT663" s="83"/>
      <c r="BU663" s="84"/>
      <c r="BV663" s="83"/>
      <c r="BW663" s="84"/>
      <c r="BX663" s="83"/>
      <c r="BY663" s="84"/>
      <c r="BZ663" s="83"/>
      <c r="CA663" s="84"/>
      <c r="CB663" s="83"/>
      <c r="CC663" s="84"/>
      <c r="CD663" s="83"/>
      <c r="CE663" s="25"/>
      <c r="CF663" s="83"/>
      <c r="CG663" s="85"/>
    </row>
    <row r="664" spans="54:85" ht="14.25">
      <c r="BB664" s="83"/>
      <c r="BC664" s="84"/>
      <c r="BD664" s="83"/>
      <c r="BE664" s="84"/>
      <c r="BF664" s="83"/>
      <c r="BG664" s="84"/>
      <c r="BH664" s="83"/>
      <c r="BI664" s="84"/>
      <c r="BJ664" s="83"/>
      <c r="BK664" s="84"/>
      <c r="BL664" s="83"/>
      <c r="BM664" s="84"/>
      <c r="BN664" s="83"/>
      <c r="BO664" s="84"/>
      <c r="BP664" s="83"/>
      <c r="BQ664" s="84"/>
      <c r="BR664" s="83"/>
      <c r="BS664" s="84"/>
      <c r="BT664" s="83"/>
      <c r="BU664" s="84"/>
      <c r="BV664" s="83"/>
      <c r="BW664" s="84"/>
      <c r="BX664" s="83"/>
      <c r="BY664" s="84"/>
      <c r="BZ664" s="83"/>
      <c r="CA664" s="84"/>
      <c r="CB664" s="83"/>
      <c r="CC664" s="84"/>
      <c r="CD664" s="83"/>
      <c r="CE664" s="25"/>
      <c r="CF664" s="83"/>
      <c r="CG664" s="85"/>
    </row>
    <row r="665" spans="54:85" ht="14.25">
      <c r="BB665" s="83"/>
      <c r="BC665" s="84"/>
      <c r="BD665" s="83"/>
      <c r="BE665" s="84"/>
      <c r="BF665" s="83"/>
      <c r="BG665" s="84"/>
      <c r="BH665" s="83"/>
      <c r="BI665" s="84"/>
      <c r="BJ665" s="83"/>
      <c r="BK665" s="84"/>
      <c r="BL665" s="83"/>
      <c r="BM665" s="84"/>
      <c r="BN665" s="83"/>
      <c r="BO665" s="84"/>
      <c r="BP665" s="83"/>
      <c r="BQ665" s="84"/>
      <c r="BR665" s="83"/>
      <c r="BS665" s="84"/>
      <c r="BT665" s="83"/>
      <c r="BU665" s="84"/>
      <c r="BV665" s="83"/>
      <c r="BW665" s="84"/>
      <c r="BX665" s="83"/>
      <c r="BY665" s="84"/>
      <c r="BZ665" s="83"/>
      <c r="CA665" s="84"/>
      <c r="CB665" s="83"/>
      <c r="CC665" s="84"/>
      <c r="CD665" s="83"/>
      <c r="CE665" s="25"/>
      <c r="CF665" s="83"/>
      <c r="CG665" s="85"/>
    </row>
    <row r="666" spans="54:85" ht="14.25">
      <c r="BB666" s="83"/>
      <c r="BC666" s="84"/>
      <c r="BD666" s="83"/>
      <c r="BE666" s="84"/>
      <c r="BF666" s="83"/>
      <c r="BG666" s="84"/>
      <c r="BH666" s="83"/>
      <c r="BI666" s="84"/>
      <c r="BJ666" s="83"/>
      <c r="BK666" s="84"/>
      <c r="BL666" s="83"/>
      <c r="BM666" s="84"/>
      <c r="BN666" s="83"/>
      <c r="BO666" s="84"/>
      <c r="BP666" s="83"/>
      <c r="BQ666" s="84"/>
      <c r="BR666" s="83"/>
      <c r="BS666" s="84"/>
      <c r="BT666" s="83"/>
      <c r="BU666" s="84"/>
      <c r="BV666" s="83"/>
      <c r="BW666" s="84"/>
      <c r="BX666" s="83"/>
      <c r="BY666" s="84"/>
      <c r="BZ666" s="83"/>
      <c r="CA666" s="84"/>
      <c r="CB666" s="83"/>
      <c r="CC666" s="84"/>
      <c r="CD666" s="83"/>
      <c r="CE666" s="25"/>
      <c r="CF666" s="83"/>
      <c r="CG666" s="85"/>
    </row>
    <row r="667" spans="54:85" ht="14.25">
      <c r="BB667" s="83"/>
      <c r="BC667" s="84"/>
      <c r="BD667" s="83"/>
      <c r="BE667" s="84"/>
      <c r="BF667" s="83"/>
      <c r="BG667" s="84"/>
      <c r="BH667" s="83"/>
      <c r="BI667" s="84"/>
      <c r="BJ667" s="83"/>
      <c r="BK667" s="84"/>
      <c r="BL667" s="83"/>
      <c r="BM667" s="84"/>
      <c r="BN667" s="83"/>
      <c r="BO667" s="84"/>
      <c r="BP667" s="83"/>
      <c r="BQ667" s="84"/>
      <c r="BR667" s="83"/>
      <c r="BS667" s="84"/>
      <c r="BT667" s="83"/>
      <c r="BU667" s="84"/>
      <c r="BV667" s="83"/>
      <c r="BW667" s="84"/>
      <c r="BX667" s="83"/>
      <c r="BY667" s="84"/>
      <c r="BZ667" s="83"/>
      <c r="CA667" s="84"/>
      <c r="CB667" s="83"/>
      <c r="CC667" s="84"/>
      <c r="CD667" s="83"/>
      <c r="CE667" s="25"/>
      <c r="CF667" s="83"/>
      <c r="CG667" s="85"/>
    </row>
    <row r="668" spans="54:85" ht="14.25">
      <c r="BB668" s="83"/>
      <c r="BC668" s="84"/>
      <c r="BD668" s="83"/>
      <c r="BE668" s="84"/>
      <c r="BF668" s="83"/>
      <c r="BG668" s="84"/>
      <c r="BH668" s="83"/>
      <c r="BI668" s="84"/>
      <c r="BJ668" s="83"/>
      <c r="BK668" s="84"/>
      <c r="BL668" s="83"/>
      <c r="BM668" s="84"/>
      <c r="BN668" s="83"/>
      <c r="BO668" s="84"/>
      <c r="BP668" s="83"/>
      <c r="BQ668" s="84"/>
      <c r="BR668" s="83"/>
      <c r="BS668" s="84"/>
      <c r="BT668" s="83"/>
      <c r="BU668" s="84"/>
      <c r="BV668" s="83"/>
      <c r="BW668" s="84"/>
      <c r="BX668" s="83"/>
      <c r="BY668" s="84"/>
      <c r="BZ668" s="83"/>
      <c r="CA668" s="84"/>
      <c r="CB668" s="83"/>
      <c r="CC668" s="84"/>
      <c r="CD668" s="83"/>
      <c r="CE668" s="25"/>
      <c r="CF668" s="83"/>
      <c r="CG668" s="85"/>
    </row>
    <row r="669" spans="54:85" ht="14.25">
      <c r="BB669" s="83"/>
      <c r="BC669" s="84"/>
      <c r="BD669" s="83"/>
      <c r="BE669" s="84"/>
      <c r="BF669" s="83"/>
      <c r="BG669" s="84"/>
      <c r="BH669" s="83"/>
      <c r="BI669" s="84"/>
      <c r="BJ669" s="83"/>
      <c r="BK669" s="84"/>
      <c r="BL669" s="83"/>
      <c r="BM669" s="84"/>
      <c r="BN669" s="83"/>
      <c r="BO669" s="84"/>
      <c r="BP669" s="83"/>
      <c r="BQ669" s="84"/>
      <c r="BR669" s="83"/>
      <c r="BS669" s="84"/>
      <c r="BT669" s="83"/>
      <c r="BU669" s="84"/>
      <c r="BV669" s="83"/>
      <c r="BW669" s="84"/>
      <c r="BX669" s="83"/>
      <c r="BY669" s="84"/>
      <c r="BZ669" s="83"/>
      <c r="CA669" s="84"/>
      <c r="CB669" s="83"/>
      <c r="CC669" s="84"/>
      <c r="CD669" s="83"/>
      <c r="CE669" s="25"/>
      <c r="CF669" s="83"/>
      <c r="CG669" s="85"/>
    </row>
    <row r="670" spans="54:85" ht="14.25">
      <c r="BB670" s="83"/>
      <c r="BC670" s="84"/>
      <c r="BD670" s="83"/>
      <c r="BE670" s="84"/>
      <c r="BF670" s="83"/>
      <c r="BG670" s="84"/>
      <c r="BH670" s="83"/>
      <c r="BI670" s="84"/>
      <c r="BJ670" s="83"/>
      <c r="BK670" s="84"/>
      <c r="BL670" s="83"/>
      <c r="BM670" s="84"/>
      <c r="BN670" s="83"/>
      <c r="BO670" s="84"/>
      <c r="BP670" s="83"/>
      <c r="BQ670" s="84"/>
      <c r="BR670" s="83"/>
      <c r="BS670" s="84"/>
      <c r="BT670" s="83"/>
      <c r="BU670" s="84"/>
      <c r="BV670" s="83"/>
      <c r="BW670" s="84"/>
      <c r="BX670" s="83"/>
      <c r="BY670" s="84"/>
      <c r="BZ670" s="83"/>
      <c r="CA670" s="84"/>
      <c r="CB670" s="83"/>
      <c r="CC670" s="84"/>
      <c r="CD670" s="83"/>
      <c r="CE670" s="25"/>
      <c r="CF670" s="83"/>
      <c r="CG670" s="85"/>
    </row>
    <row r="671" spans="54:85" ht="14.25">
      <c r="BB671" s="83"/>
      <c r="BC671" s="84"/>
      <c r="BD671" s="83"/>
      <c r="BE671" s="84"/>
      <c r="BF671" s="83"/>
      <c r="BG671" s="84"/>
      <c r="BH671" s="83"/>
      <c r="BI671" s="84"/>
      <c r="BJ671" s="83"/>
      <c r="BK671" s="84"/>
      <c r="BL671" s="83"/>
      <c r="BM671" s="84"/>
      <c r="BN671" s="83"/>
      <c r="BO671" s="84"/>
      <c r="BP671" s="83"/>
      <c r="BQ671" s="84"/>
      <c r="BR671" s="83"/>
      <c r="BS671" s="84"/>
      <c r="BT671" s="83"/>
      <c r="BU671" s="84"/>
      <c r="BV671" s="83"/>
      <c r="BW671" s="84"/>
      <c r="BX671" s="83"/>
      <c r="BY671" s="84"/>
      <c r="BZ671" s="83"/>
      <c r="CA671" s="84"/>
      <c r="CB671" s="83"/>
      <c r="CC671" s="84"/>
      <c r="CD671" s="83"/>
      <c r="CE671" s="25"/>
      <c r="CF671" s="83"/>
      <c r="CG671" s="85"/>
    </row>
    <row r="672" spans="54:85" ht="14.25">
      <c r="BB672" s="83"/>
      <c r="BC672" s="84"/>
      <c r="BD672" s="83"/>
      <c r="BE672" s="84"/>
      <c r="BF672" s="83"/>
      <c r="BG672" s="84"/>
      <c r="BH672" s="83"/>
      <c r="BI672" s="84"/>
      <c r="BJ672" s="83"/>
      <c r="BK672" s="84"/>
      <c r="BL672" s="83"/>
      <c r="BM672" s="84"/>
      <c r="BN672" s="83"/>
      <c r="BO672" s="84"/>
      <c r="BP672" s="83"/>
      <c r="BQ672" s="84"/>
      <c r="BR672" s="83"/>
      <c r="BS672" s="84"/>
      <c r="BT672" s="83"/>
      <c r="BU672" s="84"/>
      <c r="BV672" s="83"/>
      <c r="BW672" s="84"/>
      <c r="BX672" s="83"/>
      <c r="BY672" s="84"/>
      <c r="BZ672" s="83"/>
      <c r="CA672" s="84"/>
      <c r="CB672" s="83"/>
      <c r="CC672" s="84"/>
      <c r="CD672" s="83"/>
      <c r="CE672" s="25"/>
      <c r="CF672" s="83"/>
      <c r="CG672" s="85"/>
    </row>
    <row r="673" spans="54:85" ht="14.25">
      <c r="BB673" s="83"/>
      <c r="BC673" s="84"/>
      <c r="BD673" s="83"/>
      <c r="BE673" s="84"/>
      <c r="BF673" s="83"/>
      <c r="BG673" s="84"/>
      <c r="BH673" s="83"/>
      <c r="BI673" s="84"/>
      <c r="BJ673" s="83"/>
      <c r="BK673" s="84"/>
      <c r="BL673" s="83"/>
      <c r="BM673" s="84"/>
      <c r="BN673" s="83"/>
      <c r="BO673" s="84"/>
      <c r="BP673" s="83"/>
      <c r="BQ673" s="84"/>
      <c r="BR673" s="83"/>
      <c r="BS673" s="84"/>
      <c r="BT673" s="83"/>
      <c r="BU673" s="84"/>
      <c r="BV673" s="83"/>
      <c r="BW673" s="84"/>
      <c r="BX673" s="83"/>
      <c r="BY673" s="84"/>
      <c r="BZ673" s="83"/>
      <c r="CA673" s="84"/>
      <c r="CB673" s="83"/>
      <c r="CC673" s="84"/>
      <c r="CD673" s="83"/>
      <c r="CE673" s="25"/>
      <c r="CF673" s="83"/>
      <c r="CG673" s="85"/>
    </row>
    <row r="674" spans="54:85" ht="14.25">
      <c r="BB674" s="83"/>
      <c r="BC674" s="84"/>
      <c r="BD674" s="83"/>
      <c r="BE674" s="84"/>
      <c r="BF674" s="83"/>
      <c r="BG674" s="84"/>
      <c r="BH674" s="83"/>
      <c r="BI674" s="84"/>
      <c r="BJ674" s="83"/>
      <c r="BK674" s="84"/>
      <c r="BL674" s="83"/>
      <c r="BM674" s="84"/>
      <c r="BN674" s="83"/>
      <c r="BO674" s="84"/>
      <c r="BP674" s="83"/>
      <c r="BQ674" s="84"/>
      <c r="BR674" s="83"/>
      <c r="BS674" s="84"/>
      <c r="BT674" s="83"/>
      <c r="BU674" s="84"/>
      <c r="BV674" s="83"/>
      <c r="BW674" s="84"/>
      <c r="BX674" s="83"/>
      <c r="BY674" s="84"/>
      <c r="BZ674" s="83"/>
      <c r="CA674" s="84"/>
      <c r="CB674" s="83"/>
      <c r="CC674" s="84"/>
      <c r="CD674" s="83"/>
      <c r="CE674" s="25"/>
      <c r="CF674" s="83"/>
      <c r="CG674" s="85"/>
    </row>
    <row r="675" spans="54:85" ht="14.25">
      <c r="BB675" s="83"/>
      <c r="BC675" s="84"/>
      <c r="BD675" s="83"/>
      <c r="BE675" s="84"/>
      <c r="BF675" s="83"/>
      <c r="BG675" s="84"/>
      <c r="BH675" s="83"/>
      <c r="BI675" s="84"/>
      <c r="BJ675" s="83"/>
      <c r="BK675" s="84"/>
      <c r="BL675" s="83"/>
      <c r="BM675" s="84"/>
      <c r="BN675" s="83"/>
      <c r="BO675" s="84"/>
      <c r="BP675" s="83"/>
      <c r="BQ675" s="84"/>
      <c r="BR675" s="83"/>
      <c r="BS675" s="84"/>
      <c r="BT675" s="83"/>
      <c r="BU675" s="84"/>
      <c r="BV675" s="83"/>
      <c r="BW675" s="84"/>
      <c r="BX675" s="83"/>
      <c r="BY675" s="84"/>
      <c r="BZ675" s="83"/>
      <c r="CA675" s="84"/>
      <c r="CB675" s="83"/>
      <c r="CC675" s="84"/>
      <c r="CD675" s="83"/>
      <c r="CE675" s="25"/>
      <c r="CF675" s="83"/>
      <c r="CG675" s="85"/>
    </row>
    <row r="676" spans="54:85" ht="14.25">
      <c r="BB676" s="83"/>
      <c r="BC676" s="84"/>
      <c r="BD676" s="83"/>
      <c r="BE676" s="84"/>
      <c r="BF676" s="83"/>
      <c r="BG676" s="84"/>
      <c r="BH676" s="83"/>
      <c r="BI676" s="84"/>
      <c r="BJ676" s="83"/>
      <c r="BK676" s="84"/>
      <c r="BL676" s="83"/>
      <c r="BM676" s="84"/>
      <c r="BN676" s="83"/>
      <c r="BO676" s="84"/>
      <c r="BP676" s="83"/>
      <c r="BQ676" s="84"/>
      <c r="BR676" s="83"/>
      <c r="BS676" s="84"/>
      <c r="BT676" s="83"/>
      <c r="BU676" s="84"/>
      <c r="BV676" s="83"/>
      <c r="BW676" s="84"/>
      <c r="BX676" s="83"/>
      <c r="BY676" s="84"/>
      <c r="BZ676" s="83"/>
      <c r="CA676" s="84"/>
      <c r="CB676" s="83"/>
      <c r="CC676" s="84"/>
      <c r="CD676" s="83"/>
      <c r="CE676" s="25"/>
      <c r="CF676" s="83"/>
      <c r="CG676" s="85"/>
    </row>
    <row r="677" spans="54:85" ht="14.25">
      <c r="BB677" s="83"/>
      <c r="BC677" s="84"/>
      <c r="BD677" s="83"/>
      <c r="BE677" s="84"/>
      <c r="BF677" s="83"/>
      <c r="BG677" s="84"/>
      <c r="BH677" s="83"/>
      <c r="BI677" s="84"/>
      <c r="BJ677" s="83"/>
      <c r="BK677" s="84"/>
      <c r="BL677" s="83"/>
      <c r="BM677" s="84"/>
      <c r="BN677" s="83"/>
      <c r="BO677" s="84"/>
      <c r="BP677" s="83"/>
      <c r="BQ677" s="84"/>
      <c r="BR677" s="83"/>
      <c r="BS677" s="84"/>
      <c r="BT677" s="83"/>
      <c r="BU677" s="84"/>
      <c r="BV677" s="83"/>
      <c r="BW677" s="84"/>
      <c r="BX677" s="83"/>
      <c r="BY677" s="84"/>
      <c r="BZ677" s="83"/>
      <c r="CA677" s="84"/>
      <c r="CB677" s="83"/>
      <c r="CC677" s="84"/>
      <c r="CD677" s="83"/>
      <c r="CE677" s="25"/>
      <c r="CF677" s="83"/>
      <c r="CG677" s="85"/>
    </row>
    <row r="678" spans="54:85" ht="14.25">
      <c r="BB678" s="83"/>
      <c r="BC678" s="84"/>
      <c r="BD678" s="83"/>
      <c r="BE678" s="84"/>
      <c r="BF678" s="83"/>
      <c r="BG678" s="84"/>
      <c r="BH678" s="83"/>
      <c r="BI678" s="84"/>
      <c r="BJ678" s="83"/>
      <c r="BK678" s="84"/>
      <c r="BL678" s="83"/>
      <c r="BM678" s="84"/>
      <c r="BN678" s="83"/>
      <c r="BO678" s="84"/>
      <c r="BP678" s="83"/>
      <c r="BQ678" s="84"/>
      <c r="BR678" s="83"/>
      <c r="BS678" s="84"/>
      <c r="BT678" s="83"/>
      <c r="BU678" s="84"/>
      <c r="BV678" s="83"/>
      <c r="BW678" s="84"/>
      <c r="BX678" s="83"/>
      <c r="BY678" s="84"/>
      <c r="BZ678" s="83"/>
      <c r="CA678" s="84"/>
      <c r="CB678" s="83"/>
      <c r="CC678" s="84"/>
      <c r="CD678" s="83"/>
      <c r="CE678" s="25"/>
      <c r="CF678" s="83"/>
      <c r="CG678" s="85"/>
    </row>
    <row r="679" spans="54:85" ht="14.25">
      <c r="BB679" s="83"/>
      <c r="BC679" s="84"/>
      <c r="BD679" s="83"/>
      <c r="BE679" s="84"/>
      <c r="BF679" s="83"/>
      <c r="BG679" s="84"/>
      <c r="BH679" s="83"/>
      <c r="BI679" s="84"/>
      <c r="BJ679" s="83"/>
      <c r="BK679" s="84"/>
      <c r="BL679" s="83"/>
      <c r="BM679" s="84"/>
      <c r="BN679" s="83"/>
      <c r="BO679" s="84"/>
      <c r="BP679" s="83"/>
      <c r="BQ679" s="84"/>
      <c r="BR679" s="83"/>
      <c r="BS679" s="84"/>
      <c r="BT679" s="83"/>
      <c r="BU679" s="84"/>
      <c r="BV679" s="83"/>
      <c r="BW679" s="84"/>
      <c r="BX679" s="83"/>
      <c r="BY679" s="84"/>
      <c r="BZ679" s="83"/>
      <c r="CA679" s="84"/>
      <c r="CB679" s="83"/>
      <c r="CC679" s="84"/>
      <c r="CD679" s="83"/>
      <c r="CE679" s="25"/>
      <c r="CF679" s="83"/>
      <c r="CG679" s="85"/>
    </row>
    <row r="680" spans="54:85" ht="14.25">
      <c r="BB680" s="83"/>
      <c r="BC680" s="84"/>
      <c r="BD680" s="83"/>
      <c r="BE680" s="84"/>
      <c r="BF680" s="83"/>
      <c r="BG680" s="84"/>
      <c r="BH680" s="83"/>
      <c r="BI680" s="84"/>
      <c r="BJ680" s="83"/>
      <c r="BK680" s="84"/>
      <c r="BL680" s="83"/>
      <c r="BM680" s="84"/>
      <c r="BN680" s="83"/>
      <c r="BO680" s="84"/>
      <c r="BP680" s="83"/>
      <c r="BQ680" s="84"/>
      <c r="BR680" s="83"/>
      <c r="BS680" s="84"/>
      <c r="BT680" s="83"/>
      <c r="BU680" s="84"/>
      <c r="BV680" s="83"/>
      <c r="BW680" s="84"/>
      <c r="BX680" s="83"/>
      <c r="BY680" s="84"/>
      <c r="BZ680" s="83"/>
      <c r="CA680" s="84"/>
      <c r="CB680" s="83"/>
      <c r="CC680" s="84"/>
      <c r="CD680" s="83"/>
      <c r="CE680" s="25"/>
      <c r="CF680" s="83"/>
      <c r="CG680" s="85"/>
    </row>
    <row r="681" spans="54:85" ht="14.25">
      <c r="BB681" s="83"/>
      <c r="BC681" s="84"/>
      <c r="BD681" s="83"/>
      <c r="BE681" s="84"/>
      <c r="BF681" s="83"/>
      <c r="BG681" s="84"/>
      <c r="BH681" s="83"/>
      <c r="BI681" s="84"/>
      <c r="BJ681" s="83"/>
      <c r="BK681" s="84"/>
      <c r="BL681" s="83"/>
      <c r="BM681" s="84"/>
      <c r="BN681" s="83"/>
      <c r="BO681" s="84"/>
      <c r="BP681" s="83"/>
      <c r="BQ681" s="84"/>
      <c r="BR681" s="83"/>
      <c r="BS681" s="84"/>
      <c r="BT681" s="83"/>
      <c r="BU681" s="84"/>
      <c r="BV681" s="83"/>
      <c r="BW681" s="84"/>
      <c r="BX681" s="83"/>
      <c r="BY681" s="84"/>
      <c r="BZ681" s="83"/>
      <c r="CA681" s="84"/>
      <c r="CB681" s="83"/>
      <c r="CC681" s="84"/>
      <c r="CD681" s="83"/>
      <c r="CE681" s="25"/>
      <c r="CF681" s="83"/>
      <c r="CG681" s="85"/>
    </row>
    <row r="682" spans="54:85" ht="14.25">
      <c r="BB682" s="83"/>
      <c r="BC682" s="84"/>
      <c r="BD682" s="83"/>
      <c r="BE682" s="84"/>
      <c r="BF682" s="83"/>
      <c r="BG682" s="84"/>
      <c r="BH682" s="83"/>
      <c r="BI682" s="84"/>
      <c r="BJ682" s="83"/>
      <c r="BK682" s="84"/>
      <c r="BL682" s="83"/>
      <c r="BM682" s="84"/>
      <c r="BN682" s="83"/>
      <c r="BO682" s="84"/>
      <c r="BP682" s="83"/>
      <c r="BQ682" s="84"/>
      <c r="BR682" s="83"/>
      <c r="BS682" s="84"/>
      <c r="BT682" s="83"/>
      <c r="BU682" s="84"/>
      <c r="BV682" s="83"/>
      <c r="BW682" s="84"/>
      <c r="BX682" s="83"/>
      <c r="BY682" s="84"/>
      <c r="BZ682" s="83"/>
      <c r="CA682" s="84"/>
      <c r="CB682" s="83"/>
      <c r="CC682" s="84"/>
      <c r="CD682" s="83"/>
      <c r="CE682" s="25"/>
      <c r="CF682" s="83"/>
      <c r="CG682" s="85"/>
    </row>
    <row r="683" spans="54:85" ht="14.25">
      <c r="BB683" s="83"/>
      <c r="BC683" s="84"/>
      <c r="BD683" s="83"/>
      <c r="BE683" s="84"/>
      <c r="BF683" s="83"/>
      <c r="BG683" s="84"/>
      <c r="BH683" s="83"/>
      <c r="BI683" s="84"/>
      <c r="BJ683" s="83"/>
      <c r="BK683" s="84"/>
      <c r="BL683" s="83"/>
      <c r="BM683" s="84"/>
      <c r="BN683" s="83"/>
      <c r="BO683" s="84"/>
      <c r="BP683" s="83"/>
      <c r="BQ683" s="84"/>
      <c r="BR683" s="83"/>
      <c r="BS683" s="84"/>
      <c r="BT683" s="83"/>
      <c r="BU683" s="84"/>
      <c r="BV683" s="83"/>
      <c r="BW683" s="84"/>
      <c r="BX683" s="83"/>
      <c r="BY683" s="84"/>
      <c r="BZ683" s="83"/>
      <c r="CA683" s="84"/>
      <c r="CB683" s="83"/>
      <c r="CC683" s="84"/>
      <c r="CD683" s="83"/>
      <c r="CE683" s="25"/>
      <c r="CF683" s="83"/>
      <c r="CG683" s="85"/>
    </row>
    <row r="684" spans="54:85" ht="14.25">
      <c r="BB684" s="83"/>
      <c r="BC684" s="84"/>
      <c r="BD684" s="83"/>
      <c r="BE684" s="84"/>
      <c r="BF684" s="83"/>
      <c r="BG684" s="84"/>
      <c r="BH684" s="83"/>
      <c r="BI684" s="84"/>
      <c r="BJ684" s="83"/>
      <c r="BK684" s="84"/>
      <c r="BL684" s="83"/>
      <c r="BM684" s="84"/>
      <c r="BN684" s="83"/>
      <c r="BO684" s="84"/>
      <c r="BP684" s="83"/>
      <c r="BQ684" s="84"/>
      <c r="BR684" s="83"/>
      <c r="BS684" s="84"/>
      <c r="BT684" s="83"/>
      <c r="BU684" s="84"/>
      <c r="BV684" s="83"/>
      <c r="BW684" s="84"/>
      <c r="BX684" s="83"/>
      <c r="BY684" s="84"/>
      <c r="BZ684" s="83"/>
      <c r="CA684" s="84"/>
      <c r="CB684" s="83"/>
      <c r="CC684" s="84"/>
      <c r="CD684" s="83"/>
      <c r="CE684" s="25"/>
      <c r="CF684" s="83"/>
      <c r="CG684" s="85"/>
    </row>
    <row r="685" spans="54:85" ht="14.25">
      <c r="BB685" s="83"/>
      <c r="BC685" s="84"/>
      <c r="BD685" s="83"/>
      <c r="BE685" s="84"/>
      <c r="BF685" s="83"/>
      <c r="BG685" s="84"/>
      <c r="BH685" s="83"/>
      <c r="BI685" s="84"/>
      <c r="BJ685" s="83"/>
      <c r="BK685" s="84"/>
      <c r="BL685" s="83"/>
      <c r="BM685" s="84"/>
      <c r="BN685" s="83"/>
      <c r="BO685" s="84"/>
      <c r="BP685" s="83"/>
      <c r="BQ685" s="84"/>
      <c r="BR685" s="83"/>
      <c r="BS685" s="84"/>
      <c r="BT685" s="83"/>
      <c r="BU685" s="84"/>
      <c r="BV685" s="83"/>
      <c r="BW685" s="84"/>
      <c r="BX685" s="83"/>
      <c r="BY685" s="84"/>
      <c r="BZ685" s="83"/>
      <c r="CA685" s="84"/>
      <c r="CB685" s="83"/>
      <c r="CC685" s="84"/>
      <c r="CD685" s="83"/>
      <c r="CE685" s="25"/>
      <c r="CF685" s="83"/>
      <c r="CG685" s="85"/>
    </row>
    <row r="686" spans="54:85" ht="14.25">
      <c r="BB686" s="83"/>
      <c r="BC686" s="84"/>
      <c r="BD686" s="83"/>
      <c r="BE686" s="84"/>
      <c r="BF686" s="83"/>
      <c r="BG686" s="84"/>
      <c r="BH686" s="83"/>
      <c r="BI686" s="84"/>
      <c r="BJ686" s="83"/>
      <c r="BK686" s="84"/>
      <c r="BL686" s="83"/>
      <c r="BM686" s="84"/>
      <c r="BN686" s="83"/>
      <c r="BO686" s="84"/>
      <c r="BP686" s="83"/>
      <c r="BQ686" s="84"/>
      <c r="BR686" s="83"/>
      <c r="BS686" s="84"/>
      <c r="BT686" s="83"/>
      <c r="BU686" s="84"/>
      <c r="BV686" s="83"/>
      <c r="BW686" s="84"/>
      <c r="BX686" s="83"/>
      <c r="BY686" s="84"/>
      <c r="BZ686" s="83"/>
      <c r="CA686" s="84"/>
      <c r="CB686" s="83"/>
      <c r="CC686" s="84"/>
      <c r="CD686" s="83"/>
      <c r="CE686" s="25"/>
      <c r="CF686" s="83"/>
      <c r="CG686" s="85"/>
    </row>
    <row r="687" spans="54:85" ht="14.25">
      <c r="BB687" s="83"/>
      <c r="BC687" s="84"/>
      <c r="BD687" s="83"/>
      <c r="BE687" s="84"/>
      <c r="BF687" s="83"/>
      <c r="BG687" s="84"/>
      <c r="BH687" s="83"/>
      <c r="BI687" s="84"/>
      <c r="BJ687" s="83"/>
      <c r="BK687" s="84"/>
      <c r="BL687" s="83"/>
      <c r="BM687" s="84"/>
      <c r="BN687" s="83"/>
      <c r="BO687" s="84"/>
      <c r="BP687" s="83"/>
      <c r="BQ687" s="84"/>
      <c r="BR687" s="83"/>
      <c r="BS687" s="84"/>
      <c r="BT687" s="83"/>
      <c r="BU687" s="84"/>
      <c r="BV687" s="83"/>
      <c r="BW687" s="84"/>
      <c r="BX687" s="83"/>
      <c r="BY687" s="84"/>
      <c r="BZ687" s="83"/>
      <c r="CA687" s="84"/>
      <c r="CB687" s="83"/>
      <c r="CC687" s="84"/>
      <c r="CD687" s="83"/>
      <c r="CE687" s="25"/>
      <c r="CF687" s="83"/>
      <c r="CG687" s="85"/>
    </row>
    <row r="688" spans="54:85" ht="14.25">
      <c r="BB688" s="83"/>
      <c r="BC688" s="84"/>
      <c r="BD688" s="83"/>
      <c r="BE688" s="84"/>
      <c r="BF688" s="83"/>
      <c r="BG688" s="84"/>
      <c r="BH688" s="83"/>
      <c r="BI688" s="84"/>
      <c r="BJ688" s="83"/>
      <c r="BK688" s="84"/>
      <c r="BL688" s="83"/>
      <c r="BM688" s="84"/>
      <c r="BN688" s="83"/>
      <c r="BO688" s="84"/>
      <c r="BP688" s="83"/>
      <c r="BQ688" s="84"/>
      <c r="BR688" s="83"/>
      <c r="BS688" s="84"/>
      <c r="BT688" s="83"/>
      <c r="BU688" s="84"/>
      <c r="BV688" s="83"/>
      <c r="BW688" s="84"/>
      <c r="BX688" s="83"/>
      <c r="BY688" s="84"/>
      <c r="BZ688" s="83"/>
      <c r="CA688" s="84"/>
      <c r="CB688" s="83"/>
      <c r="CC688" s="84"/>
      <c r="CD688" s="83"/>
      <c r="CE688" s="25"/>
      <c r="CF688" s="83"/>
      <c r="CG688" s="85"/>
    </row>
    <row r="689" spans="54:85" ht="14.25">
      <c r="BB689" s="83"/>
      <c r="BC689" s="84"/>
      <c r="BD689" s="83"/>
      <c r="BE689" s="84"/>
      <c r="BF689" s="83"/>
      <c r="BG689" s="84"/>
      <c r="BH689" s="83"/>
      <c r="BI689" s="84"/>
      <c r="BJ689" s="83"/>
      <c r="BK689" s="84"/>
      <c r="BL689" s="83"/>
      <c r="BM689" s="84"/>
      <c r="BN689" s="83"/>
      <c r="BO689" s="84"/>
      <c r="BP689" s="83"/>
      <c r="BQ689" s="84"/>
      <c r="BR689" s="83"/>
      <c r="BS689" s="84"/>
      <c r="BT689" s="83"/>
      <c r="BU689" s="84"/>
      <c r="BV689" s="83"/>
      <c r="BW689" s="84"/>
      <c r="BX689" s="83"/>
      <c r="BY689" s="84"/>
      <c r="BZ689" s="83"/>
      <c r="CA689" s="84"/>
      <c r="CB689" s="83"/>
      <c r="CC689" s="84"/>
      <c r="CD689" s="83"/>
      <c r="CE689" s="25"/>
      <c r="CF689" s="83"/>
      <c r="CG689" s="85"/>
    </row>
    <row r="690" spans="54:85" ht="14.25">
      <c r="BB690" s="83"/>
      <c r="BC690" s="84"/>
      <c r="BD690" s="83"/>
      <c r="BE690" s="84"/>
      <c r="BF690" s="83"/>
      <c r="BG690" s="84"/>
      <c r="BH690" s="83"/>
      <c r="BI690" s="84"/>
      <c r="BJ690" s="83"/>
      <c r="BK690" s="84"/>
      <c r="BL690" s="83"/>
      <c r="BM690" s="84"/>
      <c r="BN690" s="83"/>
      <c r="BO690" s="84"/>
      <c r="BP690" s="83"/>
      <c r="BQ690" s="84"/>
      <c r="BR690" s="83"/>
      <c r="BS690" s="84"/>
      <c r="BT690" s="83"/>
      <c r="BU690" s="84"/>
      <c r="BV690" s="83"/>
      <c r="BW690" s="84"/>
      <c r="BX690" s="83"/>
      <c r="BY690" s="84"/>
      <c r="BZ690" s="83"/>
      <c r="CA690" s="84"/>
      <c r="CB690" s="83"/>
      <c r="CC690" s="84"/>
      <c r="CD690" s="83"/>
      <c r="CE690" s="25"/>
      <c r="CF690" s="83"/>
      <c r="CG690" s="85"/>
    </row>
    <row r="691" spans="54:85" ht="14.25">
      <c r="BB691" s="83"/>
      <c r="BC691" s="84"/>
      <c r="BD691" s="83"/>
      <c r="BE691" s="84"/>
      <c r="BF691" s="83"/>
      <c r="BG691" s="84"/>
      <c r="BH691" s="83"/>
      <c r="BI691" s="84"/>
      <c r="BJ691" s="83"/>
      <c r="BK691" s="84"/>
      <c r="BL691" s="83"/>
      <c r="BM691" s="84"/>
      <c r="BN691" s="83"/>
      <c r="BO691" s="84"/>
      <c r="BP691" s="83"/>
      <c r="BQ691" s="84"/>
      <c r="BR691" s="83"/>
      <c r="BS691" s="84"/>
      <c r="BT691" s="83"/>
      <c r="BU691" s="84"/>
      <c r="BV691" s="83"/>
      <c r="BW691" s="84"/>
      <c r="BX691" s="83"/>
      <c r="BY691" s="84"/>
      <c r="BZ691" s="83"/>
      <c r="CA691" s="84"/>
      <c r="CB691" s="83"/>
      <c r="CC691" s="84"/>
      <c r="CD691" s="83"/>
      <c r="CE691" s="25"/>
      <c r="CF691" s="83"/>
      <c r="CG691" s="85"/>
    </row>
    <row r="692" spans="54:85" ht="14.25">
      <c r="BB692" s="83"/>
      <c r="BC692" s="84"/>
      <c r="BD692" s="83"/>
      <c r="BE692" s="84"/>
      <c r="BF692" s="83"/>
      <c r="BG692" s="84"/>
      <c r="BH692" s="83"/>
      <c r="BI692" s="84"/>
      <c r="BJ692" s="83"/>
      <c r="BK692" s="84"/>
      <c r="BL692" s="83"/>
      <c r="BM692" s="84"/>
      <c r="BN692" s="83"/>
      <c r="BO692" s="84"/>
      <c r="BP692" s="83"/>
      <c r="BQ692" s="84"/>
      <c r="BR692" s="83"/>
      <c r="BS692" s="84"/>
      <c r="BT692" s="83"/>
      <c r="BU692" s="84"/>
      <c r="BV692" s="83"/>
      <c r="BW692" s="84"/>
      <c r="BX692" s="83"/>
      <c r="BY692" s="84"/>
      <c r="BZ692" s="83"/>
      <c r="CA692" s="84"/>
      <c r="CB692" s="83"/>
      <c r="CC692" s="84"/>
      <c r="CD692" s="83"/>
      <c r="CE692" s="25"/>
      <c r="CF692" s="83"/>
      <c r="CG692" s="85"/>
    </row>
    <row r="693" spans="54:85" ht="14.25">
      <c r="BB693" s="83"/>
      <c r="BC693" s="84"/>
      <c r="BD693" s="83"/>
      <c r="BE693" s="84"/>
      <c r="BF693" s="83"/>
      <c r="BG693" s="84"/>
      <c r="BH693" s="83"/>
      <c r="BI693" s="84"/>
      <c r="BJ693" s="83"/>
      <c r="BK693" s="84"/>
      <c r="BL693" s="83"/>
      <c r="BM693" s="84"/>
      <c r="BN693" s="83"/>
      <c r="BO693" s="84"/>
      <c r="BP693" s="83"/>
      <c r="BQ693" s="84"/>
      <c r="BR693" s="83"/>
      <c r="BS693" s="84"/>
      <c r="BT693" s="83"/>
      <c r="BU693" s="84"/>
      <c r="BV693" s="83"/>
      <c r="BW693" s="84"/>
      <c r="BX693" s="83"/>
      <c r="BY693" s="84"/>
      <c r="BZ693" s="83"/>
      <c r="CA693" s="84"/>
      <c r="CB693" s="83"/>
      <c r="CC693" s="84"/>
      <c r="CD693" s="83"/>
      <c r="CE693" s="25"/>
      <c r="CF693" s="83"/>
      <c r="CG693" s="85"/>
    </row>
    <row r="694" spans="54:85" ht="14.25">
      <c r="BB694" s="83"/>
      <c r="BC694" s="84"/>
      <c r="BD694" s="83"/>
      <c r="BE694" s="84"/>
      <c r="BF694" s="83"/>
      <c r="BG694" s="84"/>
      <c r="BH694" s="83"/>
      <c r="BI694" s="84"/>
      <c r="BJ694" s="83"/>
      <c r="BK694" s="84"/>
      <c r="BL694" s="83"/>
      <c r="BM694" s="84"/>
      <c r="BN694" s="83"/>
      <c r="BO694" s="84"/>
      <c r="BP694" s="83"/>
      <c r="BQ694" s="84"/>
      <c r="BR694" s="83"/>
      <c r="BS694" s="84"/>
      <c r="BT694" s="83"/>
      <c r="BU694" s="84"/>
      <c r="BV694" s="83"/>
      <c r="BW694" s="84"/>
      <c r="BX694" s="83"/>
      <c r="BY694" s="84"/>
      <c r="BZ694" s="83"/>
      <c r="CA694" s="84"/>
      <c r="CB694" s="83"/>
      <c r="CC694" s="84"/>
      <c r="CD694" s="83"/>
      <c r="CE694" s="25"/>
      <c r="CF694" s="83"/>
      <c r="CG694" s="85"/>
    </row>
    <row r="695" spans="54:85" ht="14.25">
      <c r="BB695" s="83"/>
      <c r="BC695" s="84"/>
      <c r="BD695" s="83"/>
      <c r="BE695" s="84"/>
      <c r="BF695" s="83"/>
      <c r="BG695" s="84"/>
      <c r="BH695" s="83"/>
      <c r="BI695" s="84"/>
      <c r="BJ695" s="83"/>
      <c r="BK695" s="84"/>
      <c r="BL695" s="83"/>
      <c r="BM695" s="84"/>
      <c r="BN695" s="83"/>
      <c r="BO695" s="84"/>
      <c r="BP695" s="83"/>
      <c r="BQ695" s="84"/>
      <c r="BR695" s="83"/>
      <c r="BS695" s="84"/>
      <c r="BT695" s="83"/>
      <c r="BU695" s="84"/>
      <c r="BV695" s="83"/>
      <c r="BW695" s="84"/>
      <c r="BX695" s="83"/>
      <c r="BY695" s="84"/>
      <c r="BZ695" s="83"/>
      <c r="CA695" s="84"/>
      <c r="CB695" s="83"/>
      <c r="CC695" s="84"/>
      <c r="CD695" s="83"/>
      <c r="CE695" s="25"/>
      <c r="CF695" s="83"/>
      <c r="CG695" s="85"/>
    </row>
    <row r="696" spans="54:85" ht="14.25">
      <c r="BB696" s="83"/>
      <c r="BC696" s="84"/>
      <c r="BD696" s="83"/>
      <c r="BE696" s="84"/>
      <c r="BF696" s="83"/>
      <c r="BG696" s="84"/>
      <c r="BH696" s="83"/>
      <c r="BI696" s="84"/>
      <c r="BJ696" s="83"/>
      <c r="BK696" s="84"/>
      <c r="BL696" s="83"/>
      <c r="BM696" s="84"/>
      <c r="BN696" s="83"/>
      <c r="BO696" s="84"/>
      <c r="BP696" s="83"/>
      <c r="BQ696" s="84"/>
      <c r="BR696" s="83"/>
      <c r="BS696" s="84"/>
      <c r="BT696" s="83"/>
      <c r="BU696" s="84"/>
      <c r="BV696" s="83"/>
      <c r="BW696" s="84"/>
      <c r="BX696" s="83"/>
      <c r="BY696" s="84"/>
      <c r="BZ696" s="83"/>
      <c r="CA696" s="84"/>
      <c r="CB696" s="83"/>
      <c r="CC696" s="84"/>
      <c r="CD696" s="83"/>
      <c r="CE696" s="25"/>
      <c r="CF696" s="83"/>
      <c r="CG696" s="85"/>
    </row>
    <row r="697" spans="54:85" ht="14.25">
      <c r="BB697" s="83"/>
      <c r="BC697" s="84"/>
      <c r="BD697" s="83"/>
      <c r="BE697" s="84"/>
      <c r="BF697" s="83"/>
      <c r="BG697" s="84"/>
      <c r="BH697" s="83"/>
      <c r="BI697" s="84"/>
      <c r="BJ697" s="83"/>
      <c r="BK697" s="84"/>
      <c r="BL697" s="83"/>
      <c r="BM697" s="84"/>
      <c r="BN697" s="83"/>
      <c r="BO697" s="84"/>
      <c r="BP697" s="83"/>
      <c r="BQ697" s="84"/>
      <c r="BR697" s="83"/>
      <c r="BS697" s="84"/>
      <c r="BT697" s="83"/>
      <c r="BU697" s="84"/>
      <c r="BV697" s="83"/>
      <c r="BW697" s="84"/>
      <c r="BX697" s="83"/>
      <c r="BY697" s="84"/>
      <c r="BZ697" s="83"/>
      <c r="CA697" s="84"/>
      <c r="CB697" s="83"/>
      <c r="CC697" s="84"/>
      <c r="CD697" s="83"/>
      <c r="CE697" s="25"/>
      <c r="CF697" s="83"/>
      <c r="CG697" s="85"/>
    </row>
    <row r="698" spans="54:85" ht="14.25">
      <c r="BB698" s="83"/>
      <c r="BC698" s="84"/>
      <c r="BD698" s="83"/>
      <c r="BE698" s="84"/>
      <c r="BF698" s="83"/>
      <c r="BG698" s="84"/>
      <c r="BH698" s="83"/>
      <c r="BI698" s="84"/>
      <c r="BJ698" s="83"/>
      <c r="BK698" s="84"/>
      <c r="BL698" s="83"/>
      <c r="BM698" s="84"/>
      <c r="BN698" s="83"/>
      <c r="BO698" s="84"/>
      <c r="BP698" s="83"/>
      <c r="BQ698" s="84"/>
      <c r="BR698" s="83"/>
      <c r="BS698" s="84"/>
      <c r="BT698" s="83"/>
      <c r="BU698" s="84"/>
      <c r="BV698" s="83"/>
      <c r="BW698" s="84"/>
      <c r="BX698" s="83"/>
      <c r="BY698" s="84"/>
      <c r="BZ698" s="83"/>
      <c r="CA698" s="84"/>
      <c r="CB698" s="83"/>
      <c r="CC698" s="84"/>
      <c r="CD698" s="83"/>
      <c r="CE698" s="25"/>
      <c r="CF698" s="83"/>
      <c r="CG698" s="85"/>
    </row>
    <row r="699" spans="54:85" ht="14.25">
      <c r="BB699" s="83"/>
      <c r="BC699" s="84"/>
      <c r="BD699" s="83"/>
      <c r="BE699" s="84"/>
      <c r="BF699" s="83"/>
      <c r="BG699" s="84"/>
      <c r="BH699" s="83"/>
      <c r="BI699" s="84"/>
      <c r="BJ699" s="83"/>
      <c r="BK699" s="84"/>
      <c r="BL699" s="83"/>
      <c r="BM699" s="84"/>
      <c r="BN699" s="83"/>
      <c r="BO699" s="84"/>
      <c r="BP699" s="83"/>
      <c r="BQ699" s="84"/>
      <c r="BR699" s="83"/>
      <c r="BS699" s="84"/>
      <c r="BT699" s="83"/>
      <c r="BU699" s="84"/>
      <c r="BV699" s="83"/>
      <c r="BW699" s="84"/>
      <c r="BX699" s="83"/>
      <c r="BY699" s="84"/>
      <c r="BZ699" s="83"/>
      <c r="CA699" s="84"/>
      <c r="CB699" s="83"/>
      <c r="CC699" s="84"/>
      <c r="CD699" s="83"/>
      <c r="CE699" s="25"/>
      <c r="CF699" s="83"/>
      <c r="CG699" s="85"/>
    </row>
    <row r="700" spans="54:85" ht="14.25">
      <c r="BB700" s="83"/>
      <c r="BC700" s="84"/>
      <c r="BD700" s="83"/>
      <c r="BE700" s="84"/>
      <c r="BF700" s="83"/>
      <c r="BG700" s="84"/>
      <c r="BH700" s="83"/>
      <c r="BI700" s="84"/>
      <c r="BJ700" s="83"/>
      <c r="BK700" s="84"/>
      <c r="BL700" s="83"/>
      <c r="BM700" s="84"/>
      <c r="BN700" s="83"/>
      <c r="BO700" s="84"/>
      <c r="BP700" s="83"/>
      <c r="BQ700" s="84"/>
      <c r="BR700" s="83"/>
      <c r="BS700" s="84"/>
      <c r="BT700" s="83"/>
      <c r="BU700" s="84"/>
      <c r="BV700" s="83"/>
      <c r="BW700" s="84"/>
      <c r="BX700" s="83"/>
      <c r="BY700" s="84"/>
      <c r="BZ700" s="83"/>
      <c r="CA700" s="84"/>
      <c r="CB700" s="83"/>
      <c r="CC700" s="84"/>
      <c r="CD700" s="83"/>
      <c r="CE700" s="25"/>
      <c r="CF700" s="83"/>
      <c r="CG700" s="85"/>
    </row>
    <row r="701" spans="54:85" ht="14.25">
      <c r="BB701" s="83"/>
      <c r="BC701" s="84"/>
      <c r="BD701" s="83"/>
      <c r="BE701" s="84"/>
      <c r="BF701" s="83"/>
      <c r="BG701" s="84"/>
      <c r="BH701" s="83"/>
      <c r="BI701" s="84"/>
      <c r="BJ701" s="83"/>
      <c r="BK701" s="84"/>
      <c r="BL701" s="83"/>
      <c r="BM701" s="84"/>
      <c r="BN701" s="83"/>
      <c r="BO701" s="84"/>
      <c r="BP701" s="83"/>
      <c r="BQ701" s="84"/>
      <c r="BR701" s="83"/>
      <c r="BS701" s="84"/>
      <c r="BT701" s="83"/>
      <c r="BU701" s="84"/>
      <c r="BV701" s="83"/>
      <c r="BW701" s="84"/>
      <c r="BX701" s="83"/>
      <c r="BY701" s="84"/>
      <c r="BZ701" s="83"/>
      <c r="CA701" s="84"/>
      <c r="CB701" s="83"/>
      <c r="CC701" s="84"/>
      <c r="CD701" s="83"/>
      <c r="CE701" s="25"/>
      <c r="CF701" s="83"/>
      <c r="CG701" s="85"/>
    </row>
    <row r="702" spans="54:85" ht="14.25">
      <c r="BB702" s="83"/>
      <c r="BC702" s="84"/>
      <c r="BD702" s="83"/>
      <c r="BE702" s="84"/>
      <c r="BF702" s="83"/>
      <c r="BG702" s="84"/>
      <c r="BH702" s="83"/>
      <c r="BI702" s="84"/>
      <c r="BJ702" s="83"/>
      <c r="BK702" s="84"/>
      <c r="BL702" s="83"/>
      <c r="BM702" s="84"/>
      <c r="BN702" s="83"/>
      <c r="BO702" s="84"/>
      <c r="BP702" s="83"/>
      <c r="BQ702" s="84"/>
      <c r="BR702" s="83"/>
      <c r="BS702" s="84"/>
      <c r="BT702" s="83"/>
      <c r="BU702" s="84"/>
      <c r="BV702" s="83"/>
      <c r="BW702" s="84"/>
      <c r="BX702" s="83"/>
      <c r="BY702" s="84"/>
      <c r="BZ702" s="83"/>
      <c r="CA702" s="84"/>
      <c r="CB702" s="83"/>
      <c r="CC702" s="84"/>
      <c r="CD702" s="83"/>
      <c r="CE702" s="25"/>
      <c r="CF702" s="83"/>
      <c r="CG702" s="85"/>
    </row>
    <row r="703" spans="54:85" ht="14.25">
      <c r="BB703" s="83"/>
      <c r="BC703" s="84"/>
      <c r="BD703" s="83"/>
      <c r="BE703" s="84"/>
      <c r="BF703" s="83"/>
      <c r="BG703" s="84"/>
      <c r="BH703" s="83"/>
      <c r="BI703" s="84"/>
      <c r="BJ703" s="83"/>
      <c r="BK703" s="84"/>
      <c r="BL703" s="83"/>
      <c r="BM703" s="84"/>
      <c r="BN703" s="83"/>
      <c r="BO703" s="84"/>
      <c r="BP703" s="83"/>
      <c r="BQ703" s="84"/>
      <c r="BR703" s="83"/>
      <c r="BS703" s="84"/>
      <c r="BT703" s="83"/>
      <c r="BU703" s="84"/>
      <c r="BV703" s="83"/>
      <c r="BW703" s="84"/>
      <c r="BX703" s="83"/>
      <c r="BY703" s="84"/>
      <c r="BZ703" s="83"/>
      <c r="CA703" s="84"/>
      <c r="CB703" s="83"/>
      <c r="CC703" s="84"/>
      <c r="CD703" s="83"/>
      <c r="CE703" s="25"/>
      <c r="CF703" s="83"/>
      <c r="CG703" s="85"/>
    </row>
    <row r="704" spans="54:85" ht="14.25">
      <c r="BB704" s="83"/>
      <c r="BC704" s="84"/>
      <c r="BD704" s="83"/>
      <c r="BE704" s="84"/>
      <c r="BF704" s="83"/>
      <c r="BG704" s="84"/>
      <c r="BH704" s="83"/>
      <c r="BI704" s="84"/>
      <c r="BJ704" s="83"/>
      <c r="BK704" s="84"/>
      <c r="BL704" s="83"/>
      <c r="BM704" s="84"/>
      <c r="BN704" s="83"/>
      <c r="BO704" s="84"/>
      <c r="BP704" s="83"/>
      <c r="BQ704" s="84"/>
      <c r="BR704" s="83"/>
      <c r="BS704" s="84"/>
      <c r="BT704" s="83"/>
      <c r="BU704" s="84"/>
      <c r="BV704" s="83"/>
      <c r="BW704" s="84"/>
      <c r="BX704" s="83"/>
      <c r="BY704" s="84"/>
      <c r="BZ704" s="83"/>
      <c r="CA704" s="84"/>
      <c r="CB704" s="83"/>
      <c r="CC704" s="84"/>
      <c r="CD704" s="83"/>
      <c r="CE704" s="25"/>
      <c r="CF704" s="83"/>
      <c r="CG704" s="85"/>
    </row>
    <row r="705" spans="54:85" ht="14.25">
      <c r="BB705" s="83"/>
      <c r="BC705" s="84"/>
      <c r="BD705" s="83"/>
      <c r="BE705" s="84"/>
      <c r="BF705" s="83"/>
      <c r="BG705" s="84"/>
      <c r="BH705" s="83"/>
      <c r="BI705" s="84"/>
      <c r="BJ705" s="83"/>
      <c r="BK705" s="84"/>
      <c r="BL705" s="83"/>
      <c r="BM705" s="84"/>
      <c r="BN705" s="83"/>
      <c r="BO705" s="84"/>
      <c r="BP705" s="83"/>
      <c r="BQ705" s="84"/>
      <c r="BR705" s="83"/>
      <c r="BS705" s="84"/>
      <c r="BT705" s="83"/>
      <c r="BU705" s="84"/>
      <c r="BV705" s="83"/>
      <c r="BW705" s="84"/>
      <c r="BX705" s="83"/>
      <c r="BY705" s="84"/>
      <c r="BZ705" s="83"/>
      <c r="CA705" s="84"/>
      <c r="CB705" s="83"/>
      <c r="CC705" s="84"/>
      <c r="CD705" s="83"/>
      <c r="CE705" s="25"/>
      <c r="CF705" s="83"/>
      <c r="CG705" s="85"/>
    </row>
    <row r="706" spans="54:85" ht="14.25">
      <c r="BB706" s="83"/>
      <c r="BC706" s="84"/>
      <c r="BD706" s="83"/>
      <c r="BE706" s="84"/>
      <c r="BF706" s="83"/>
      <c r="BG706" s="84"/>
      <c r="BH706" s="83"/>
      <c r="BI706" s="84"/>
      <c r="BJ706" s="83"/>
      <c r="BK706" s="84"/>
      <c r="BL706" s="83"/>
      <c r="BM706" s="84"/>
      <c r="BN706" s="83"/>
      <c r="BO706" s="84"/>
      <c r="BP706" s="83"/>
      <c r="BQ706" s="84"/>
      <c r="BR706" s="83"/>
      <c r="BS706" s="84"/>
      <c r="BT706" s="83"/>
      <c r="BU706" s="84"/>
      <c r="BV706" s="83"/>
      <c r="BW706" s="84"/>
      <c r="BX706" s="83"/>
      <c r="BY706" s="84"/>
      <c r="BZ706" s="83"/>
      <c r="CA706" s="84"/>
      <c r="CB706" s="83"/>
      <c r="CC706" s="84"/>
      <c r="CD706" s="83"/>
      <c r="CE706" s="25"/>
      <c r="CF706" s="83"/>
      <c r="CG706" s="85"/>
    </row>
    <row r="707" spans="54:85" ht="14.25">
      <c r="BB707" s="83"/>
      <c r="BC707" s="84"/>
      <c r="BD707" s="83"/>
      <c r="BE707" s="84"/>
      <c r="BF707" s="83"/>
      <c r="BG707" s="84"/>
      <c r="BH707" s="83"/>
      <c r="BI707" s="84"/>
      <c r="BJ707" s="83"/>
      <c r="BK707" s="84"/>
      <c r="BL707" s="83"/>
      <c r="BM707" s="84"/>
      <c r="BN707" s="83"/>
      <c r="BO707" s="84"/>
      <c r="BP707" s="83"/>
      <c r="BQ707" s="84"/>
      <c r="BR707" s="83"/>
      <c r="BS707" s="84"/>
      <c r="BT707" s="83"/>
      <c r="BU707" s="84"/>
      <c r="BV707" s="83"/>
      <c r="BW707" s="84"/>
      <c r="BX707" s="83"/>
      <c r="BY707" s="84"/>
      <c r="BZ707" s="83"/>
      <c r="CA707" s="84"/>
      <c r="CB707" s="83"/>
      <c r="CC707" s="84"/>
      <c r="CD707" s="83"/>
      <c r="CE707" s="25"/>
      <c r="CF707" s="83"/>
      <c r="CG707" s="85"/>
    </row>
    <row r="708" spans="1:85" ht="14.25">
      <c r="A708" s="34">
        <v>7</v>
      </c>
      <c r="BB708" s="83"/>
      <c r="BC708" s="84"/>
      <c r="BD708" s="83"/>
      <c r="BE708" s="84"/>
      <c r="BF708" s="83"/>
      <c r="BG708" s="84"/>
      <c r="BH708" s="83"/>
      <c r="BI708" s="84"/>
      <c r="BJ708" s="83"/>
      <c r="BK708" s="84"/>
      <c r="BL708" s="83"/>
      <c r="BM708" s="84"/>
      <c r="BN708" s="83"/>
      <c r="BO708" s="84"/>
      <c r="BP708" s="83"/>
      <c r="BQ708" s="84"/>
      <c r="BR708" s="83"/>
      <c r="BS708" s="84"/>
      <c r="BT708" s="83"/>
      <c r="BU708" s="84"/>
      <c r="BV708" s="83"/>
      <c r="BW708" s="84"/>
      <c r="BX708" s="83"/>
      <c r="BY708" s="84"/>
      <c r="BZ708" s="83"/>
      <c r="CA708" s="84"/>
      <c r="CB708" s="83"/>
      <c r="CC708" s="84"/>
      <c r="CD708" s="83"/>
      <c r="CE708" s="25"/>
      <c r="CF708" s="83"/>
      <c r="CG708" s="85"/>
    </row>
    <row r="709" spans="54:85" ht="14.25">
      <c r="BB709" s="83"/>
      <c r="BC709" s="84"/>
      <c r="BD709" s="83"/>
      <c r="BE709" s="84"/>
      <c r="BF709" s="83"/>
      <c r="BG709" s="84"/>
      <c r="BH709" s="83"/>
      <c r="BI709" s="84"/>
      <c r="BJ709" s="83"/>
      <c r="BK709" s="84"/>
      <c r="BL709" s="83"/>
      <c r="BM709" s="84"/>
      <c r="BN709" s="83"/>
      <c r="BO709" s="84"/>
      <c r="BP709" s="83"/>
      <c r="BQ709" s="84"/>
      <c r="BR709" s="83"/>
      <c r="BS709" s="84"/>
      <c r="BT709" s="83"/>
      <c r="BU709" s="84"/>
      <c r="BV709" s="83"/>
      <c r="BW709" s="84"/>
      <c r="BX709" s="83"/>
      <c r="BY709" s="84"/>
      <c r="BZ709" s="83"/>
      <c r="CA709" s="84"/>
      <c r="CB709" s="83"/>
      <c r="CC709" s="84"/>
      <c r="CD709" s="83"/>
      <c r="CE709" s="25"/>
      <c r="CF709" s="83"/>
      <c r="CG709" s="85"/>
    </row>
    <row r="710" spans="54:85" ht="14.25">
      <c r="BB710" s="83"/>
      <c r="BC710" s="84"/>
      <c r="BD710" s="83"/>
      <c r="BE710" s="84"/>
      <c r="BF710" s="83"/>
      <c r="BG710" s="84"/>
      <c r="BH710" s="83"/>
      <c r="BI710" s="84"/>
      <c r="BJ710" s="83"/>
      <c r="BK710" s="84"/>
      <c r="BL710" s="83"/>
      <c r="BM710" s="84"/>
      <c r="BN710" s="83"/>
      <c r="BO710" s="84"/>
      <c r="BP710" s="83"/>
      <c r="BQ710" s="84"/>
      <c r="BR710" s="83"/>
      <c r="BS710" s="84"/>
      <c r="BT710" s="83"/>
      <c r="BU710" s="84"/>
      <c r="BV710" s="83"/>
      <c r="BW710" s="84"/>
      <c r="BX710" s="83"/>
      <c r="BY710" s="84"/>
      <c r="BZ710" s="83"/>
      <c r="CA710" s="84"/>
      <c r="CB710" s="83"/>
      <c r="CC710" s="84"/>
      <c r="CD710" s="83"/>
      <c r="CE710" s="25"/>
      <c r="CF710" s="83"/>
      <c r="CG710" s="85"/>
    </row>
    <row r="711" spans="54:85" ht="14.25">
      <c r="BB711" s="83"/>
      <c r="BC711" s="84"/>
      <c r="BD711" s="83"/>
      <c r="BE711" s="84"/>
      <c r="BF711" s="83"/>
      <c r="BG711" s="84"/>
      <c r="BH711" s="83"/>
      <c r="BI711" s="84"/>
      <c r="BJ711" s="83"/>
      <c r="BK711" s="84"/>
      <c r="BL711" s="83"/>
      <c r="BM711" s="84"/>
      <c r="BN711" s="83"/>
      <c r="BO711" s="84"/>
      <c r="BP711" s="83"/>
      <c r="BQ711" s="84"/>
      <c r="BR711" s="83"/>
      <c r="BS711" s="84"/>
      <c r="BT711" s="83"/>
      <c r="BU711" s="84"/>
      <c r="BV711" s="83"/>
      <c r="BW711" s="84"/>
      <c r="BX711" s="83"/>
      <c r="BY711" s="84"/>
      <c r="BZ711" s="83"/>
      <c r="CA711" s="84"/>
      <c r="CB711" s="83"/>
      <c r="CC711" s="84"/>
      <c r="CD711" s="83"/>
      <c r="CE711" s="25"/>
      <c r="CF711" s="83"/>
      <c r="CG711" s="85"/>
    </row>
    <row r="712" spans="54:85" ht="14.25">
      <c r="BB712" s="83"/>
      <c r="BC712" s="84"/>
      <c r="BD712" s="83"/>
      <c r="BE712" s="84"/>
      <c r="BF712" s="83"/>
      <c r="BG712" s="84"/>
      <c r="BH712" s="83"/>
      <c r="BI712" s="84"/>
      <c r="BJ712" s="83"/>
      <c r="BK712" s="84"/>
      <c r="BL712" s="83"/>
      <c r="BM712" s="84"/>
      <c r="BN712" s="83"/>
      <c r="BO712" s="84"/>
      <c r="BP712" s="83"/>
      <c r="BQ712" s="84"/>
      <c r="BR712" s="83"/>
      <c r="BS712" s="84"/>
      <c r="BT712" s="83"/>
      <c r="BU712" s="84"/>
      <c r="BV712" s="83"/>
      <c r="BW712" s="84"/>
      <c r="BX712" s="83"/>
      <c r="BY712" s="84"/>
      <c r="BZ712" s="83"/>
      <c r="CA712" s="84"/>
      <c r="CB712" s="83"/>
      <c r="CC712" s="84"/>
      <c r="CD712" s="83"/>
      <c r="CE712" s="25"/>
      <c r="CF712" s="83"/>
      <c r="CG712" s="85"/>
    </row>
    <row r="713" spans="54:85" ht="14.25">
      <c r="BB713" s="83"/>
      <c r="BC713" s="84"/>
      <c r="BD713" s="83"/>
      <c r="BE713" s="84"/>
      <c r="BF713" s="83"/>
      <c r="BG713" s="84"/>
      <c r="BH713" s="83"/>
      <c r="BI713" s="84"/>
      <c r="BJ713" s="83"/>
      <c r="BK713" s="84"/>
      <c r="BL713" s="83"/>
      <c r="BM713" s="84"/>
      <c r="BN713" s="83"/>
      <c r="BO713" s="84"/>
      <c r="BP713" s="83"/>
      <c r="BQ713" s="84"/>
      <c r="BR713" s="83"/>
      <c r="BS713" s="84"/>
      <c r="BT713" s="83"/>
      <c r="BU713" s="84"/>
      <c r="BV713" s="83"/>
      <c r="BW713" s="84"/>
      <c r="BX713" s="83"/>
      <c r="BY713" s="84"/>
      <c r="BZ713" s="83"/>
      <c r="CA713" s="84"/>
      <c r="CB713" s="83"/>
      <c r="CC713" s="84"/>
      <c r="CD713" s="83"/>
      <c r="CE713" s="25"/>
      <c r="CF713" s="83"/>
      <c r="CG713" s="85"/>
    </row>
    <row r="714" spans="54:85" ht="14.25">
      <c r="BB714" s="83"/>
      <c r="BC714" s="84"/>
      <c r="BD714" s="83"/>
      <c r="BE714" s="84"/>
      <c r="BF714" s="83"/>
      <c r="BG714" s="84"/>
      <c r="BH714" s="83"/>
      <c r="BI714" s="84"/>
      <c r="BJ714" s="83"/>
      <c r="BK714" s="84"/>
      <c r="BL714" s="83"/>
      <c r="BM714" s="84"/>
      <c r="BN714" s="83"/>
      <c r="BO714" s="84"/>
      <c r="BP714" s="83"/>
      <c r="BQ714" s="84"/>
      <c r="BR714" s="83"/>
      <c r="BS714" s="84"/>
      <c r="BT714" s="83"/>
      <c r="BU714" s="84"/>
      <c r="BV714" s="83"/>
      <c r="BW714" s="84"/>
      <c r="BX714" s="83"/>
      <c r="BY714" s="84"/>
      <c r="BZ714" s="83"/>
      <c r="CA714" s="84"/>
      <c r="CB714" s="83"/>
      <c r="CC714" s="84"/>
      <c r="CD714" s="83"/>
      <c r="CE714" s="25"/>
      <c r="CF714" s="83"/>
      <c r="CG714" s="85"/>
    </row>
    <row r="715" spans="54:85" ht="14.25">
      <c r="BB715" s="83"/>
      <c r="BC715" s="84"/>
      <c r="BD715" s="83"/>
      <c r="BE715" s="84"/>
      <c r="BF715" s="83"/>
      <c r="BG715" s="84"/>
      <c r="BH715" s="83"/>
      <c r="BI715" s="84"/>
      <c r="BJ715" s="83"/>
      <c r="BK715" s="84"/>
      <c r="BL715" s="83"/>
      <c r="BM715" s="84"/>
      <c r="BN715" s="83"/>
      <c r="BO715" s="84"/>
      <c r="BP715" s="83"/>
      <c r="BQ715" s="84"/>
      <c r="BR715" s="83"/>
      <c r="BS715" s="84"/>
      <c r="BT715" s="83"/>
      <c r="BU715" s="84"/>
      <c r="BV715" s="83"/>
      <c r="BW715" s="84"/>
      <c r="BX715" s="83"/>
      <c r="BY715" s="84"/>
      <c r="BZ715" s="83"/>
      <c r="CA715" s="84"/>
      <c r="CB715" s="83"/>
      <c r="CC715" s="84"/>
      <c r="CD715" s="83"/>
      <c r="CE715" s="25"/>
      <c r="CF715" s="83"/>
      <c r="CG715" s="85"/>
    </row>
    <row r="716" spans="54:85" ht="14.25">
      <c r="BB716" s="83"/>
      <c r="BC716" s="84"/>
      <c r="BD716" s="83"/>
      <c r="BE716" s="84"/>
      <c r="BF716" s="83"/>
      <c r="BG716" s="84"/>
      <c r="BH716" s="83"/>
      <c r="BI716" s="84"/>
      <c r="BJ716" s="83"/>
      <c r="BK716" s="84"/>
      <c r="BL716" s="83"/>
      <c r="BM716" s="84"/>
      <c r="BN716" s="83"/>
      <c r="BO716" s="84"/>
      <c r="BP716" s="83"/>
      <c r="BQ716" s="84"/>
      <c r="BR716" s="83"/>
      <c r="BS716" s="84"/>
      <c r="BT716" s="83"/>
      <c r="BU716" s="84"/>
      <c r="BV716" s="83"/>
      <c r="BW716" s="84"/>
      <c r="BX716" s="83"/>
      <c r="BY716" s="84"/>
      <c r="BZ716" s="83"/>
      <c r="CA716" s="84"/>
      <c r="CB716" s="83"/>
      <c r="CC716" s="84"/>
      <c r="CD716" s="83"/>
      <c r="CE716" s="25"/>
      <c r="CF716" s="83"/>
      <c r="CG716" s="85"/>
    </row>
    <row r="717" spans="54:85" ht="14.25">
      <c r="BB717" s="83"/>
      <c r="BC717" s="84"/>
      <c r="BD717" s="83"/>
      <c r="BE717" s="84"/>
      <c r="BF717" s="83"/>
      <c r="BG717" s="84"/>
      <c r="BH717" s="83"/>
      <c r="BI717" s="84"/>
      <c r="BJ717" s="83"/>
      <c r="BK717" s="84"/>
      <c r="BL717" s="83"/>
      <c r="BM717" s="84"/>
      <c r="BN717" s="83"/>
      <c r="BO717" s="84"/>
      <c r="BP717" s="83"/>
      <c r="BQ717" s="84"/>
      <c r="BR717" s="83"/>
      <c r="BS717" s="84"/>
      <c r="BT717" s="83"/>
      <c r="BU717" s="84"/>
      <c r="BV717" s="83"/>
      <c r="BW717" s="84"/>
      <c r="BX717" s="83"/>
      <c r="BY717" s="84"/>
      <c r="BZ717" s="83"/>
      <c r="CA717" s="84"/>
      <c r="CB717" s="83"/>
      <c r="CC717" s="84"/>
      <c r="CD717" s="83"/>
      <c r="CE717" s="25"/>
      <c r="CF717" s="83"/>
      <c r="CG717" s="85"/>
    </row>
    <row r="718" spans="54:85" ht="14.25">
      <c r="BB718" s="83"/>
      <c r="BC718" s="84"/>
      <c r="BD718" s="83"/>
      <c r="BE718" s="84"/>
      <c r="BF718" s="83"/>
      <c r="BG718" s="84"/>
      <c r="BH718" s="83"/>
      <c r="BI718" s="84"/>
      <c r="BJ718" s="83"/>
      <c r="BK718" s="84"/>
      <c r="BL718" s="83"/>
      <c r="BM718" s="84"/>
      <c r="BN718" s="83"/>
      <c r="BO718" s="84"/>
      <c r="BP718" s="83"/>
      <c r="BQ718" s="84"/>
      <c r="BR718" s="83"/>
      <c r="BS718" s="84"/>
      <c r="BT718" s="83"/>
      <c r="BU718" s="84"/>
      <c r="BV718" s="83"/>
      <c r="BW718" s="84"/>
      <c r="BX718" s="83"/>
      <c r="BY718" s="84"/>
      <c r="BZ718" s="83"/>
      <c r="CA718" s="84"/>
      <c r="CB718" s="83"/>
      <c r="CC718" s="84"/>
      <c r="CD718" s="83"/>
      <c r="CE718" s="25"/>
      <c r="CF718" s="83"/>
      <c r="CG718" s="85"/>
    </row>
    <row r="719" spans="54:85" ht="14.25">
      <c r="BB719" s="83"/>
      <c r="BC719" s="84"/>
      <c r="BD719" s="83"/>
      <c r="BE719" s="84"/>
      <c r="BF719" s="83"/>
      <c r="BG719" s="84"/>
      <c r="BH719" s="83"/>
      <c r="BI719" s="84"/>
      <c r="BJ719" s="83"/>
      <c r="BK719" s="84"/>
      <c r="BL719" s="83"/>
      <c r="BM719" s="84"/>
      <c r="BN719" s="83"/>
      <c r="BO719" s="84"/>
      <c r="BP719" s="83"/>
      <c r="BQ719" s="84"/>
      <c r="BR719" s="83"/>
      <c r="BS719" s="84"/>
      <c r="BT719" s="83"/>
      <c r="BU719" s="84"/>
      <c r="BV719" s="83"/>
      <c r="BW719" s="84"/>
      <c r="BX719" s="83"/>
      <c r="BY719" s="84"/>
      <c r="BZ719" s="83"/>
      <c r="CA719" s="84"/>
      <c r="CB719" s="83"/>
      <c r="CC719" s="84"/>
      <c r="CD719" s="83"/>
      <c r="CE719" s="25"/>
      <c r="CF719" s="83"/>
      <c r="CG719" s="85"/>
    </row>
    <row r="720" spans="54:85" ht="14.25">
      <c r="BB720" s="83"/>
      <c r="BC720" s="84"/>
      <c r="BD720" s="83"/>
      <c r="BE720" s="84"/>
      <c r="BF720" s="83"/>
      <c r="BG720" s="84"/>
      <c r="BH720" s="83"/>
      <c r="BI720" s="84"/>
      <c r="BJ720" s="83"/>
      <c r="BK720" s="84"/>
      <c r="BL720" s="83"/>
      <c r="BM720" s="84"/>
      <c r="BN720" s="83"/>
      <c r="BO720" s="84"/>
      <c r="BP720" s="83"/>
      <c r="BQ720" s="84"/>
      <c r="BR720" s="83"/>
      <c r="BS720" s="84"/>
      <c r="BT720" s="83"/>
      <c r="BU720" s="84"/>
      <c r="BV720" s="83"/>
      <c r="BW720" s="84"/>
      <c r="BX720" s="83"/>
      <c r="BY720" s="84"/>
      <c r="BZ720" s="83"/>
      <c r="CA720" s="84"/>
      <c r="CB720" s="83"/>
      <c r="CC720" s="84"/>
      <c r="CD720" s="83"/>
      <c r="CE720" s="25"/>
      <c r="CF720" s="83"/>
      <c r="CG720" s="85"/>
    </row>
    <row r="721" spans="54:85" ht="14.25">
      <c r="BB721" s="83"/>
      <c r="BC721" s="84"/>
      <c r="BD721" s="83"/>
      <c r="BE721" s="84"/>
      <c r="BF721" s="83"/>
      <c r="BG721" s="84"/>
      <c r="BH721" s="83"/>
      <c r="BI721" s="84"/>
      <c r="BJ721" s="83"/>
      <c r="BK721" s="84"/>
      <c r="BL721" s="83"/>
      <c r="BM721" s="84"/>
      <c r="BN721" s="83"/>
      <c r="BO721" s="84"/>
      <c r="BP721" s="83"/>
      <c r="BQ721" s="84"/>
      <c r="BR721" s="83"/>
      <c r="BS721" s="84"/>
      <c r="BT721" s="83"/>
      <c r="BU721" s="84"/>
      <c r="BV721" s="83"/>
      <c r="BW721" s="84"/>
      <c r="BX721" s="83"/>
      <c r="BY721" s="84"/>
      <c r="BZ721" s="83"/>
      <c r="CA721" s="84"/>
      <c r="CB721" s="83"/>
      <c r="CC721" s="84"/>
      <c r="CD721" s="83"/>
      <c r="CE721" s="25"/>
      <c r="CF721" s="83"/>
      <c r="CG721" s="85"/>
    </row>
    <row r="722" spans="54:85" ht="14.25">
      <c r="BB722" s="83"/>
      <c r="BC722" s="84"/>
      <c r="BD722" s="83"/>
      <c r="BE722" s="84"/>
      <c r="BF722" s="83"/>
      <c r="BG722" s="84"/>
      <c r="BH722" s="83"/>
      <c r="BI722" s="84"/>
      <c r="BJ722" s="83"/>
      <c r="BK722" s="84"/>
      <c r="BL722" s="83"/>
      <c r="BM722" s="84"/>
      <c r="BN722" s="83"/>
      <c r="BO722" s="84"/>
      <c r="BP722" s="83"/>
      <c r="BQ722" s="84"/>
      <c r="BR722" s="83"/>
      <c r="BS722" s="84"/>
      <c r="BT722" s="83"/>
      <c r="BU722" s="84"/>
      <c r="BV722" s="83"/>
      <c r="BW722" s="84"/>
      <c r="BX722" s="83"/>
      <c r="BY722" s="84"/>
      <c r="BZ722" s="83"/>
      <c r="CA722" s="84"/>
      <c r="CB722" s="83"/>
      <c r="CC722" s="84"/>
      <c r="CD722" s="83"/>
      <c r="CE722" s="25"/>
      <c r="CF722" s="83"/>
      <c r="CG722" s="85"/>
    </row>
    <row r="723" spans="54:85" ht="14.25">
      <c r="BB723" s="83"/>
      <c r="BC723" s="84"/>
      <c r="BD723" s="83"/>
      <c r="BE723" s="84"/>
      <c r="BF723" s="83"/>
      <c r="BG723" s="84"/>
      <c r="BH723" s="83"/>
      <c r="BI723" s="84"/>
      <c r="BJ723" s="83"/>
      <c r="BK723" s="84"/>
      <c r="BL723" s="83"/>
      <c r="BM723" s="84"/>
      <c r="BN723" s="83"/>
      <c r="BO723" s="84"/>
      <c r="BP723" s="83"/>
      <c r="BQ723" s="84"/>
      <c r="BR723" s="83"/>
      <c r="BS723" s="84"/>
      <c r="BT723" s="83"/>
      <c r="BU723" s="84"/>
      <c r="BV723" s="83"/>
      <c r="BW723" s="84"/>
      <c r="BX723" s="83"/>
      <c r="BY723" s="84"/>
      <c r="BZ723" s="83"/>
      <c r="CA723" s="84"/>
      <c r="CB723" s="83"/>
      <c r="CC723" s="84"/>
      <c r="CD723" s="83"/>
      <c r="CE723" s="25"/>
      <c r="CF723" s="83"/>
      <c r="CG723" s="85"/>
    </row>
    <row r="724" spans="54:85" ht="14.25">
      <c r="BB724" s="83"/>
      <c r="BC724" s="84"/>
      <c r="BD724" s="83"/>
      <c r="BE724" s="84"/>
      <c r="BF724" s="83"/>
      <c r="BG724" s="84"/>
      <c r="BH724" s="83"/>
      <c r="BI724" s="84"/>
      <c r="BJ724" s="83"/>
      <c r="BK724" s="84"/>
      <c r="BL724" s="83"/>
      <c r="BM724" s="84"/>
      <c r="BN724" s="83"/>
      <c r="BO724" s="84"/>
      <c r="BP724" s="83"/>
      <c r="BQ724" s="84"/>
      <c r="BR724" s="83"/>
      <c r="BS724" s="84"/>
      <c r="BT724" s="83"/>
      <c r="BU724" s="84"/>
      <c r="BV724" s="83"/>
      <c r="BW724" s="84"/>
      <c r="BX724" s="83"/>
      <c r="BY724" s="84"/>
      <c r="BZ724" s="83"/>
      <c r="CA724" s="84"/>
      <c r="CB724" s="83"/>
      <c r="CC724" s="84"/>
      <c r="CD724" s="83"/>
      <c r="CE724" s="25"/>
      <c r="CF724" s="83"/>
      <c r="CG724" s="85"/>
    </row>
    <row r="725" spans="54:85" ht="14.25">
      <c r="BB725" s="83"/>
      <c r="BC725" s="84"/>
      <c r="BD725" s="83"/>
      <c r="BE725" s="84"/>
      <c r="BF725" s="83"/>
      <c r="BG725" s="84"/>
      <c r="BH725" s="83"/>
      <c r="BI725" s="84"/>
      <c r="BJ725" s="83"/>
      <c r="BK725" s="84"/>
      <c r="BL725" s="83"/>
      <c r="BM725" s="84"/>
      <c r="BN725" s="83"/>
      <c r="BO725" s="84"/>
      <c r="BP725" s="83"/>
      <c r="BQ725" s="84"/>
      <c r="BR725" s="83"/>
      <c r="BS725" s="84"/>
      <c r="BT725" s="83"/>
      <c r="BU725" s="84"/>
      <c r="BV725" s="83"/>
      <c r="BW725" s="84"/>
      <c r="BX725" s="83"/>
      <c r="BY725" s="84"/>
      <c r="BZ725" s="83"/>
      <c r="CA725" s="84"/>
      <c r="CB725" s="83"/>
      <c r="CC725" s="84"/>
      <c r="CD725" s="83"/>
      <c r="CE725" s="25"/>
      <c r="CF725" s="83"/>
      <c r="CG725" s="85"/>
    </row>
    <row r="726" spans="54:85" ht="14.25">
      <c r="BB726" s="83"/>
      <c r="BC726" s="84"/>
      <c r="BD726" s="83"/>
      <c r="BE726" s="84"/>
      <c r="BF726" s="83"/>
      <c r="BG726" s="84"/>
      <c r="BH726" s="83"/>
      <c r="BI726" s="84"/>
      <c r="BJ726" s="83"/>
      <c r="BK726" s="84"/>
      <c r="BL726" s="83"/>
      <c r="BM726" s="84"/>
      <c r="BN726" s="83"/>
      <c r="BO726" s="84"/>
      <c r="BP726" s="83"/>
      <c r="BQ726" s="84"/>
      <c r="BR726" s="83"/>
      <c r="BS726" s="84"/>
      <c r="BT726" s="83"/>
      <c r="BU726" s="84"/>
      <c r="BV726" s="83"/>
      <c r="BW726" s="84"/>
      <c r="BX726" s="83"/>
      <c r="BY726" s="84"/>
      <c r="BZ726" s="83"/>
      <c r="CA726" s="84"/>
      <c r="CB726" s="83"/>
      <c r="CC726" s="84"/>
      <c r="CD726" s="83"/>
      <c r="CE726" s="25"/>
      <c r="CF726" s="83"/>
      <c r="CG726" s="85"/>
    </row>
    <row r="727" spans="54:85" ht="14.25">
      <c r="BB727" s="83"/>
      <c r="BC727" s="84"/>
      <c r="BD727" s="83"/>
      <c r="BE727" s="84"/>
      <c r="BF727" s="83"/>
      <c r="BG727" s="84"/>
      <c r="BH727" s="83"/>
      <c r="BI727" s="84"/>
      <c r="BJ727" s="83"/>
      <c r="BK727" s="84"/>
      <c r="BL727" s="83"/>
      <c r="BM727" s="84"/>
      <c r="BN727" s="83"/>
      <c r="BO727" s="84"/>
      <c r="BP727" s="83"/>
      <c r="BQ727" s="84"/>
      <c r="BR727" s="83"/>
      <c r="BS727" s="84"/>
      <c r="BT727" s="83"/>
      <c r="BU727" s="84"/>
      <c r="BV727" s="83"/>
      <c r="BW727" s="84"/>
      <c r="BX727" s="83"/>
      <c r="BY727" s="84"/>
      <c r="BZ727" s="83"/>
      <c r="CA727" s="84"/>
      <c r="CB727" s="83"/>
      <c r="CC727" s="84"/>
      <c r="CD727" s="83"/>
      <c r="CE727" s="25"/>
      <c r="CF727" s="83"/>
      <c r="CG727" s="85"/>
    </row>
    <row r="728" spans="54:85" ht="14.25">
      <c r="BB728" s="83"/>
      <c r="BC728" s="84"/>
      <c r="BD728" s="83"/>
      <c r="BE728" s="84"/>
      <c r="BF728" s="83"/>
      <c r="BG728" s="84"/>
      <c r="BH728" s="83"/>
      <c r="BI728" s="84"/>
      <c r="BJ728" s="83"/>
      <c r="BK728" s="84"/>
      <c r="BL728" s="83"/>
      <c r="BM728" s="84"/>
      <c r="BN728" s="83"/>
      <c r="BO728" s="84"/>
      <c r="BP728" s="83"/>
      <c r="BQ728" s="84"/>
      <c r="BR728" s="83"/>
      <c r="BS728" s="84"/>
      <c r="BT728" s="83"/>
      <c r="BU728" s="84"/>
      <c r="BV728" s="83"/>
      <c r="BW728" s="84"/>
      <c r="BX728" s="83"/>
      <c r="BY728" s="84"/>
      <c r="BZ728" s="83"/>
      <c r="CA728" s="84"/>
      <c r="CB728" s="83"/>
      <c r="CC728" s="84"/>
      <c r="CD728" s="83"/>
      <c r="CE728" s="25"/>
      <c r="CF728" s="83"/>
      <c r="CG728" s="85"/>
    </row>
    <row r="729" spans="54:85" ht="14.25">
      <c r="BB729" s="83"/>
      <c r="BC729" s="84"/>
      <c r="BD729" s="83"/>
      <c r="BE729" s="84"/>
      <c r="BF729" s="83"/>
      <c r="BG729" s="84"/>
      <c r="BH729" s="83"/>
      <c r="BI729" s="84"/>
      <c r="BJ729" s="83"/>
      <c r="BK729" s="84"/>
      <c r="BL729" s="83"/>
      <c r="BM729" s="84"/>
      <c r="BN729" s="83"/>
      <c r="BO729" s="84"/>
      <c r="BP729" s="83"/>
      <c r="BQ729" s="84"/>
      <c r="BR729" s="83"/>
      <c r="BS729" s="84"/>
      <c r="BT729" s="83"/>
      <c r="BU729" s="84"/>
      <c r="BV729" s="83"/>
      <c r="BW729" s="84"/>
      <c r="BX729" s="83"/>
      <c r="BY729" s="84"/>
      <c r="BZ729" s="83"/>
      <c r="CA729" s="84"/>
      <c r="CB729" s="83"/>
      <c r="CC729" s="84"/>
      <c r="CD729" s="83"/>
      <c r="CE729" s="25"/>
      <c r="CF729" s="83"/>
      <c r="CG729" s="85"/>
    </row>
    <row r="730" spans="54:85" ht="14.25">
      <c r="BB730" s="83"/>
      <c r="BC730" s="84"/>
      <c r="BD730" s="83"/>
      <c r="BE730" s="84"/>
      <c r="BF730" s="83"/>
      <c r="BG730" s="84"/>
      <c r="BH730" s="83"/>
      <c r="BI730" s="84"/>
      <c r="BJ730" s="83"/>
      <c r="BK730" s="84"/>
      <c r="BL730" s="83"/>
      <c r="BM730" s="84"/>
      <c r="BN730" s="83"/>
      <c r="BO730" s="84"/>
      <c r="BP730" s="83"/>
      <c r="BQ730" s="84"/>
      <c r="BR730" s="83"/>
      <c r="BS730" s="84"/>
      <c r="BT730" s="83"/>
      <c r="BU730" s="84"/>
      <c r="BV730" s="83"/>
      <c r="BW730" s="84"/>
      <c r="BX730" s="83"/>
      <c r="BY730" s="84"/>
      <c r="BZ730" s="83"/>
      <c r="CA730" s="84"/>
      <c r="CB730" s="83"/>
      <c r="CC730" s="84"/>
      <c r="CD730" s="83"/>
      <c r="CE730" s="25"/>
      <c r="CF730" s="83"/>
      <c r="CG730" s="85"/>
    </row>
    <row r="731" spans="54:85" ht="14.25">
      <c r="BB731" s="83"/>
      <c r="BC731" s="84"/>
      <c r="BD731" s="83"/>
      <c r="BE731" s="84"/>
      <c r="BF731" s="83"/>
      <c r="BG731" s="84"/>
      <c r="BH731" s="83"/>
      <c r="BI731" s="84"/>
      <c r="BJ731" s="83"/>
      <c r="BK731" s="84"/>
      <c r="BL731" s="83"/>
      <c r="BM731" s="84"/>
      <c r="BN731" s="83"/>
      <c r="BO731" s="84"/>
      <c r="BP731" s="83"/>
      <c r="BQ731" s="84"/>
      <c r="BR731" s="83"/>
      <c r="BS731" s="84"/>
      <c r="BT731" s="83"/>
      <c r="BU731" s="84"/>
      <c r="BV731" s="83"/>
      <c r="BW731" s="84"/>
      <c r="BX731" s="83"/>
      <c r="BY731" s="84"/>
      <c r="BZ731" s="83"/>
      <c r="CA731" s="84"/>
      <c r="CB731" s="83"/>
      <c r="CC731" s="84"/>
      <c r="CD731" s="83"/>
      <c r="CE731" s="25"/>
      <c r="CF731" s="83"/>
      <c r="CG731" s="85"/>
    </row>
    <row r="732" spans="54:85" ht="14.25">
      <c r="BB732" s="83"/>
      <c r="BC732" s="84"/>
      <c r="BD732" s="83"/>
      <c r="BE732" s="84"/>
      <c r="BF732" s="83"/>
      <c r="BG732" s="84"/>
      <c r="BH732" s="83"/>
      <c r="BI732" s="84"/>
      <c r="BJ732" s="83"/>
      <c r="BK732" s="84"/>
      <c r="BL732" s="83"/>
      <c r="BM732" s="84"/>
      <c r="BN732" s="83"/>
      <c r="BO732" s="84"/>
      <c r="BP732" s="83"/>
      <c r="BQ732" s="84"/>
      <c r="BR732" s="83"/>
      <c r="BS732" s="84"/>
      <c r="BT732" s="83"/>
      <c r="BU732" s="84"/>
      <c r="BV732" s="83"/>
      <c r="BW732" s="84"/>
      <c r="BX732" s="83"/>
      <c r="BY732" s="84"/>
      <c r="BZ732" s="83"/>
      <c r="CA732" s="84"/>
      <c r="CB732" s="83"/>
      <c r="CC732" s="84"/>
      <c r="CD732" s="83"/>
      <c r="CE732" s="25"/>
      <c r="CF732" s="83"/>
      <c r="CG732" s="85"/>
    </row>
    <row r="733" spans="54:85" ht="14.25">
      <c r="BB733" s="83"/>
      <c r="BC733" s="84"/>
      <c r="BD733" s="83"/>
      <c r="BE733" s="84"/>
      <c r="BF733" s="83"/>
      <c r="BG733" s="84"/>
      <c r="BH733" s="83"/>
      <c r="BI733" s="84"/>
      <c r="BJ733" s="83"/>
      <c r="BK733" s="84"/>
      <c r="BL733" s="83"/>
      <c r="BM733" s="84"/>
      <c r="BN733" s="83"/>
      <c r="BO733" s="84"/>
      <c r="BP733" s="83"/>
      <c r="BQ733" s="84"/>
      <c r="BR733" s="83"/>
      <c r="BS733" s="84"/>
      <c r="BT733" s="83"/>
      <c r="BU733" s="84"/>
      <c r="BV733" s="83"/>
      <c r="BW733" s="84"/>
      <c r="BX733" s="83"/>
      <c r="BY733" s="84"/>
      <c r="BZ733" s="83"/>
      <c r="CA733" s="84"/>
      <c r="CB733" s="83"/>
      <c r="CC733" s="84"/>
      <c r="CD733" s="83"/>
      <c r="CE733" s="25"/>
      <c r="CF733" s="83"/>
      <c r="CG733" s="85"/>
    </row>
    <row r="734" spans="54:85" ht="14.25">
      <c r="BB734" s="83"/>
      <c r="BC734" s="84"/>
      <c r="BD734" s="83"/>
      <c r="BE734" s="84"/>
      <c r="BF734" s="83"/>
      <c r="BG734" s="84"/>
      <c r="BH734" s="83"/>
      <c r="BI734" s="84"/>
      <c r="BJ734" s="83"/>
      <c r="BK734" s="84"/>
      <c r="BL734" s="83"/>
      <c r="BM734" s="84"/>
      <c r="BN734" s="83"/>
      <c r="BO734" s="84"/>
      <c r="BP734" s="83"/>
      <c r="BQ734" s="84"/>
      <c r="BR734" s="83"/>
      <c r="BS734" s="84"/>
      <c r="BT734" s="83"/>
      <c r="BU734" s="84"/>
      <c r="BV734" s="83"/>
      <c r="BW734" s="84"/>
      <c r="BX734" s="83"/>
      <c r="BY734" s="84"/>
      <c r="BZ734" s="83"/>
      <c r="CA734" s="84"/>
      <c r="CB734" s="83"/>
      <c r="CC734" s="84"/>
      <c r="CD734" s="83"/>
      <c r="CE734" s="25"/>
      <c r="CF734" s="83"/>
      <c r="CG734" s="85"/>
    </row>
    <row r="735" spans="54:85" ht="14.25">
      <c r="BB735" s="83"/>
      <c r="BC735" s="84"/>
      <c r="BD735" s="83"/>
      <c r="BE735" s="84"/>
      <c r="BF735" s="83"/>
      <c r="BG735" s="84"/>
      <c r="BH735" s="83"/>
      <c r="BI735" s="84"/>
      <c r="BJ735" s="83"/>
      <c r="BK735" s="84"/>
      <c r="BL735" s="83"/>
      <c r="BM735" s="84"/>
      <c r="BN735" s="83"/>
      <c r="BO735" s="84"/>
      <c r="BP735" s="83"/>
      <c r="BQ735" s="84"/>
      <c r="BR735" s="83"/>
      <c r="BS735" s="84"/>
      <c r="BT735" s="83"/>
      <c r="BU735" s="84"/>
      <c r="BV735" s="83"/>
      <c r="BW735" s="84"/>
      <c r="BX735" s="83"/>
      <c r="BY735" s="84"/>
      <c r="BZ735" s="83"/>
      <c r="CA735" s="84"/>
      <c r="CB735" s="83"/>
      <c r="CC735" s="84"/>
      <c r="CD735" s="83"/>
      <c r="CE735" s="25"/>
      <c r="CF735" s="83"/>
      <c r="CG735" s="85"/>
    </row>
    <row r="736" spans="54:85" ht="14.25">
      <c r="BB736" s="83"/>
      <c r="BC736" s="84"/>
      <c r="BD736" s="83"/>
      <c r="BE736" s="84"/>
      <c r="BF736" s="83"/>
      <c r="BG736" s="84"/>
      <c r="BH736" s="83"/>
      <c r="BI736" s="84"/>
      <c r="BJ736" s="83"/>
      <c r="BK736" s="84"/>
      <c r="BL736" s="83"/>
      <c r="BM736" s="84"/>
      <c r="BN736" s="83"/>
      <c r="BO736" s="84"/>
      <c r="BP736" s="83"/>
      <c r="BQ736" s="84"/>
      <c r="BR736" s="83"/>
      <c r="BS736" s="84"/>
      <c r="BT736" s="83"/>
      <c r="BU736" s="84"/>
      <c r="BV736" s="83"/>
      <c r="BW736" s="84"/>
      <c r="BX736" s="83"/>
      <c r="BY736" s="84"/>
      <c r="BZ736" s="83"/>
      <c r="CA736" s="84"/>
      <c r="CB736" s="83"/>
      <c r="CC736" s="84"/>
      <c r="CD736" s="83"/>
      <c r="CE736" s="25"/>
      <c r="CF736" s="83"/>
      <c r="CG736" s="85"/>
    </row>
    <row r="737" spans="54:85" ht="14.25">
      <c r="BB737" s="83"/>
      <c r="BC737" s="84"/>
      <c r="BD737" s="83"/>
      <c r="BE737" s="84"/>
      <c r="BF737" s="83"/>
      <c r="BG737" s="84"/>
      <c r="BH737" s="83"/>
      <c r="BI737" s="84"/>
      <c r="BJ737" s="83"/>
      <c r="BK737" s="84"/>
      <c r="BL737" s="83"/>
      <c r="BM737" s="84"/>
      <c r="BN737" s="83"/>
      <c r="BO737" s="84"/>
      <c r="BP737" s="83"/>
      <c r="BQ737" s="84"/>
      <c r="BR737" s="83"/>
      <c r="BS737" s="84"/>
      <c r="BT737" s="83"/>
      <c r="BU737" s="84"/>
      <c r="BV737" s="83"/>
      <c r="BW737" s="84"/>
      <c r="BX737" s="83"/>
      <c r="BY737" s="84"/>
      <c r="BZ737" s="83"/>
      <c r="CA737" s="84"/>
      <c r="CB737" s="83"/>
      <c r="CC737" s="84"/>
      <c r="CD737" s="83"/>
      <c r="CE737" s="25"/>
      <c r="CF737" s="83"/>
      <c r="CG737" s="85"/>
    </row>
    <row r="738" spans="54:85" ht="14.25">
      <c r="BB738" s="83"/>
      <c r="BC738" s="84"/>
      <c r="BD738" s="83"/>
      <c r="BE738" s="84"/>
      <c r="BF738" s="83"/>
      <c r="BG738" s="84"/>
      <c r="BH738" s="83"/>
      <c r="BI738" s="84"/>
      <c r="BJ738" s="83"/>
      <c r="BK738" s="84"/>
      <c r="BL738" s="83"/>
      <c r="BM738" s="84"/>
      <c r="BN738" s="83"/>
      <c r="BO738" s="84"/>
      <c r="BP738" s="83"/>
      <c r="BQ738" s="84"/>
      <c r="BR738" s="83"/>
      <c r="BS738" s="84"/>
      <c r="BT738" s="83"/>
      <c r="BU738" s="84"/>
      <c r="BV738" s="83"/>
      <c r="BW738" s="84"/>
      <c r="BX738" s="83"/>
      <c r="BY738" s="84"/>
      <c r="BZ738" s="83"/>
      <c r="CA738" s="84"/>
      <c r="CB738" s="83"/>
      <c r="CC738" s="84"/>
      <c r="CD738" s="83"/>
      <c r="CE738" s="25"/>
      <c r="CF738" s="83"/>
      <c r="CG738" s="85"/>
    </row>
    <row r="739" spans="54:85" ht="14.25">
      <c r="BB739" s="83"/>
      <c r="BC739" s="84"/>
      <c r="BD739" s="83"/>
      <c r="BE739" s="84"/>
      <c r="BF739" s="83"/>
      <c r="BG739" s="84"/>
      <c r="BH739" s="83"/>
      <c r="BI739" s="84"/>
      <c r="BJ739" s="83"/>
      <c r="BK739" s="84"/>
      <c r="BL739" s="83"/>
      <c r="BM739" s="84"/>
      <c r="BN739" s="83"/>
      <c r="BO739" s="84"/>
      <c r="BP739" s="83"/>
      <c r="BQ739" s="84"/>
      <c r="BR739" s="83"/>
      <c r="BS739" s="84"/>
      <c r="BT739" s="83"/>
      <c r="BU739" s="84"/>
      <c r="BV739" s="83"/>
      <c r="BW739" s="84"/>
      <c r="BX739" s="83"/>
      <c r="BY739" s="84"/>
      <c r="BZ739" s="83"/>
      <c r="CA739" s="84"/>
      <c r="CB739" s="83"/>
      <c r="CC739" s="84"/>
      <c r="CD739" s="83"/>
      <c r="CE739" s="25"/>
      <c r="CF739" s="83"/>
      <c r="CG739" s="85"/>
    </row>
    <row r="740" spans="54:85" ht="14.25">
      <c r="BB740" s="83"/>
      <c r="BC740" s="84"/>
      <c r="BD740" s="83"/>
      <c r="BE740" s="84"/>
      <c r="BF740" s="83"/>
      <c r="BG740" s="84"/>
      <c r="BH740" s="83"/>
      <c r="BI740" s="84"/>
      <c r="BJ740" s="83"/>
      <c r="BK740" s="84"/>
      <c r="BL740" s="83"/>
      <c r="BM740" s="84"/>
      <c r="BN740" s="83"/>
      <c r="BO740" s="84"/>
      <c r="BP740" s="83"/>
      <c r="BQ740" s="84"/>
      <c r="BR740" s="83"/>
      <c r="BS740" s="84"/>
      <c r="BT740" s="83"/>
      <c r="BU740" s="84"/>
      <c r="BV740" s="83"/>
      <c r="BW740" s="84"/>
      <c r="BX740" s="83"/>
      <c r="BY740" s="84"/>
      <c r="BZ740" s="83"/>
      <c r="CA740" s="84"/>
      <c r="CB740" s="83"/>
      <c r="CC740" s="84"/>
      <c r="CD740" s="83"/>
      <c r="CE740" s="25"/>
      <c r="CF740" s="83"/>
      <c r="CG740" s="85"/>
    </row>
    <row r="741" spans="54:85" ht="14.25">
      <c r="BB741" s="83"/>
      <c r="BC741" s="84"/>
      <c r="BD741" s="83"/>
      <c r="BE741" s="84"/>
      <c r="BF741" s="83"/>
      <c r="BG741" s="84"/>
      <c r="BH741" s="83"/>
      <c r="BI741" s="84"/>
      <c r="BJ741" s="83"/>
      <c r="BK741" s="84"/>
      <c r="BL741" s="83"/>
      <c r="BM741" s="84"/>
      <c r="BN741" s="83"/>
      <c r="BO741" s="84"/>
      <c r="BP741" s="83"/>
      <c r="BQ741" s="84"/>
      <c r="BR741" s="83"/>
      <c r="BS741" s="84"/>
      <c r="BT741" s="83"/>
      <c r="BU741" s="84"/>
      <c r="BV741" s="83"/>
      <c r="BW741" s="84"/>
      <c r="BX741" s="83"/>
      <c r="BY741" s="84"/>
      <c r="BZ741" s="83"/>
      <c r="CA741" s="84"/>
      <c r="CB741" s="83"/>
      <c r="CC741" s="84"/>
      <c r="CD741" s="83"/>
      <c r="CE741" s="25"/>
      <c r="CF741" s="83"/>
      <c r="CG741" s="85"/>
    </row>
    <row r="742" spans="54:85" ht="14.25">
      <c r="BB742" s="83"/>
      <c r="BC742" s="84"/>
      <c r="BD742" s="83"/>
      <c r="BE742" s="84"/>
      <c r="BF742" s="83"/>
      <c r="BG742" s="84"/>
      <c r="BH742" s="83"/>
      <c r="BI742" s="84"/>
      <c r="BJ742" s="83"/>
      <c r="BK742" s="84"/>
      <c r="BL742" s="83"/>
      <c r="BM742" s="84"/>
      <c r="BN742" s="83"/>
      <c r="BO742" s="84"/>
      <c r="BP742" s="83"/>
      <c r="BQ742" s="84"/>
      <c r="BR742" s="83"/>
      <c r="BS742" s="84"/>
      <c r="BT742" s="83"/>
      <c r="BU742" s="84"/>
      <c r="BV742" s="83"/>
      <c r="BW742" s="84"/>
      <c r="BX742" s="83"/>
      <c r="BY742" s="84"/>
      <c r="BZ742" s="83"/>
      <c r="CA742" s="84"/>
      <c r="CB742" s="83"/>
      <c r="CC742" s="84"/>
      <c r="CD742" s="83"/>
      <c r="CE742" s="25"/>
      <c r="CF742" s="83"/>
      <c r="CG742" s="85"/>
    </row>
    <row r="743" spans="54:85" ht="14.25">
      <c r="BB743" s="83"/>
      <c r="BC743" s="84"/>
      <c r="BD743" s="83"/>
      <c r="BE743" s="84"/>
      <c r="BF743" s="83"/>
      <c r="BG743" s="84"/>
      <c r="BH743" s="83"/>
      <c r="BI743" s="84"/>
      <c r="BJ743" s="83"/>
      <c r="BK743" s="84"/>
      <c r="BL743" s="83"/>
      <c r="BM743" s="84"/>
      <c r="BN743" s="83"/>
      <c r="BO743" s="84"/>
      <c r="BP743" s="83"/>
      <c r="BQ743" s="84"/>
      <c r="BR743" s="83"/>
      <c r="BS743" s="84"/>
      <c r="BT743" s="83"/>
      <c r="BU743" s="84"/>
      <c r="BV743" s="83"/>
      <c r="BW743" s="84"/>
      <c r="BX743" s="83"/>
      <c r="BY743" s="84"/>
      <c r="BZ743" s="83"/>
      <c r="CA743" s="84"/>
      <c r="CB743" s="83"/>
      <c r="CC743" s="84"/>
      <c r="CD743" s="83"/>
      <c r="CE743" s="25"/>
      <c r="CF743" s="83"/>
      <c r="CG743" s="85"/>
    </row>
    <row r="744" spans="54:85" ht="14.25">
      <c r="BB744" s="83"/>
      <c r="BC744" s="84"/>
      <c r="BD744" s="83"/>
      <c r="BE744" s="84"/>
      <c r="BF744" s="83"/>
      <c r="BG744" s="84"/>
      <c r="BH744" s="83"/>
      <c r="BI744" s="84"/>
      <c r="BJ744" s="83"/>
      <c r="BK744" s="84"/>
      <c r="BL744" s="83"/>
      <c r="BM744" s="84"/>
      <c r="BN744" s="83"/>
      <c r="BO744" s="84"/>
      <c r="BP744" s="83"/>
      <c r="BQ744" s="84"/>
      <c r="BR744" s="83"/>
      <c r="BS744" s="84"/>
      <c r="BT744" s="83"/>
      <c r="BU744" s="84"/>
      <c r="BV744" s="83"/>
      <c r="BW744" s="84"/>
      <c r="BX744" s="83"/>
      <c r="BY744" s="84"/>
      <c r="BZ744" s="83"/>
      <c r="CA744" s="84"/>
      <c r="CB744" s="83"/>
      <c r="CC744" s="84"/>
      <c r="CD744" s="83"/>
      <c r="CE744" s="25"/>
      <c r="CF744" s="83"/>
      <c r="CG744" s="85"/>
    </row>
    <row r="745" spans="54:85" ht="14.25">
      <c r="BB745" s="83"/>
      <c r="BC745" s="84"/>
      <c r="BD745" s="83"/>
      <c r="BE745" s="84"/>
      <c r="BF745" s="83"/>
      <c r="BG745" s="84"/>
      <c r="BH745" s="83"/>
      <c r="BI745" s="84"/>
      <c r="BJ745" s="83"/>
      <c r="BK745" s="84"/>
      <c r="BL745" s="83"/>
      <c r="BM745" s="84"/>
      <c r="BN745" s="83"/>
      <c r="BO745" s="84"/>
      <c r="BP745" s="83"/>
      <c r="BQ745" s="84"/>
      <c r="BR745" s="83"/>
      <c r="BS745" s="84"/>
      <c r="BT745" s="83"/>
      <c r="BU745" s="84"/>
      <c r="BV745" s="83"/>
      <c r="BW745" s="84"/>
      <c r="BX745" s="83"/>
      <c r="BY745" s="84"/>
      <c r="BZ745" s="83"/>
      <c r="CA745" s="84"/>
      <c r="CB745" s="83"/>
      <c r="CC745" s="84"/>
      <c r="CD745" s="83"/>
      <c r="CE745" s="25"/>
      <c r="CF745" s="83"/>
      <c r="CG745" s="85"/>
    </row>
    <row r="746" spans="54:85" ht="14.25">
      <c r="BB746" s="83"/>
      <c r="BC746" s="84"/>
      <c r="BD746" s="83"/>
      <c r="BE746" s="84"/>
      <c r="BF746" s="83"/>
      <c r="BG746" s="84"/>
      <c r="BH746" s="83"/>
      <c r="BI746" s="84"/>
      <c r="BJ746" s="83"/>
      <c r="BK746" s="84"/>
      <c r="BL746" s="83"/>
      <c r="BM746" s="84"/>
      <c r="BN746" s="83"/>
      <c r="BO746" s="84"/>
      <c r="BP746" s="83"/>
      <c r="BQ746" s="84"/>
      <c r="BR746" s="83"/>
      <c r="BS746" s="84"/>
      <c r="BT746" s="83"/>
      <c r="BU746" s="84"/>
      <c r="BV746" s="83"/>
      <c r="BW746" s="84"/>
      <c r="BX746" s="83"/>
      <c r="BY746" s="84"/>
      <c r="BZ746" s="83"/>
      <c r="CA746" s="84"/>
      <c r="CB746" s="83"/>
      <c r="CC746" s="84"/>
      <c r="CD746" s="83"/>
      <c r="CE746" s="25"/>
      <c r="CF746" s="83"/>
      <c r="CG746" s="85"/>
    </row>
    <row r="747" spans="54:85" ht="14.25">
      <c r="BB747" s="83"/>
      <c r="BC747" s="84"/>
      <c r="BD747" s="83"/>
      <c r="BE747" s="84"/>
      <c r="BF747" s="83"/>
      <c r="BG747" s="84"/>
      <c r="BH747" s="83"/>
      <c r="BI747" s="84"/>
      <c r="BJ747" s="83"/>
      <c r="BK747" s="84"/>
      <c r="BL747" s="83"/>
      <c r="BM747" s="84"/>
      <c r="BN747" s="83"/>
      <c r="BO747" s="84"/>
      <c r="BP747" s="83"/>
      <c r="BQ747" s="84"/>
      <c r="BR747" s="83"/>
      <c r="BS747" s="84"/>
      <c r="BT747" s="83"/>
      <c r="BU747" s="84"/>
      <c r="BV747" s="83"/>
      <c r="BW747" s="84"/>
      <c r="BX747" s="83"/>
      <c r="BY747" s="84"/>
      <c r="BZ747" s="83"/>
      <c r="CA747" s="84"/>
      <c r="CB747" s="83"/>
      <c r="CC747" s="84"/>
      <c r="CD747" s="83"/>
      <c r="CE747" s="25"/>
      <c r="CF747" s="83"/>
      <c r="CG747" s="85"/>
    </row>
    <row r="748" spans="54:85" ht="14.25">
      <c r="BB748" s="83"/>
      <c r="BC748" s="84"/>
      <c r="BD748" s="83"/>
      <c r="BE748" s="84"/>
      <c r="BF748" s="83"/>
      <c r="BG748" s="84"/>
      <c r="BH748" s="83"/>
      <c r="BI748" s="84"/>
      <c r="BJ748" s="83"/>
      <c r="BK748" s="84"/>
      <c r="BL748" s="83"/>
      <c r="BM748" s="84"/>
      <c r="BN748" s="83"/>
      <c r="BO748" s="84"/>
      <c r="BP748" s="83"/>
      <c r="BQ748" s="84"/>
      <c r="BR748" s="83"/>
      <c r="BS748" s="84"/>
      <c r="BT748" s="83"/>
      <c r="BU748" s="84"/>
      <c r="BV748" s="83"/>
      <c r="BW748" s="84"/>
      <c r="BX748" s="83"/>
      <c r="BY748" s="84"/>
      <c r="BZ748" s="83"/>
      <c r="CA748" s="84"/>
      <c r="CB748" s="83"/>
      <c r="CC748" s="84"/>
      <c r="CD748" s="83"/>
      <c r="CE748" s="25"/>
      <c r="CF748" s="83"/>
      <c r="CG748" s="85"/>
    </row>
    <row r="749" spans="54:85" ht="14.25">
      <c r="BB749" s="83"/>
      <c r="BC749" s="84"/>
      <c r="BD749" s="83"/>
      <c r="BE749" s="84"/>
      <c r="BF749" s="83"/>
      <c r="BG749" s="84"/>
      <c r="BH749" s="83"/>
      <c r="BI749" s="84"/>
      <c r="BJ749" s="83"/>
      <c r="BK749" s="84"/>
      <c r="BL749" s="83"/>
      <c r="BM749" s="84"/>
      <c r="BN749" s="83"/>
      <c r="BO749" s="84"/>
      <c r="BP749" s="83"/>
      <c r="BQ749" s="84"/>
      <c r="BR749" s="83"/>
      <c r="BS749" s="84"/>
      <c r="BT749" s="83"/>
      <c r="BU749" s="84"/>
      <c r="BV749" s="83"/>
      <c r="BW749" s="84"/>
      <c r="BX749" s="83"/>
      <c r="BY749" s="84"/>
      <c r="BZ749" s="83"/>
      <c r="CA749" s="84"/>
      <c r="CB749" s="83"/>
      <c r="CC749" s="84"/>
      <c r="CD749" s="83"/>
      <c r="CE749" s="25"/>
      <c r="CF749" s="83"/>
      <c r="CG749" s="85"/>
    </row>
    <row r="750" spans="54:85" ht="14.25">
      <c r="BB750" s="83"/>
      <c r="BC750" s="84"/>
      <c r="BD750" s="83"/>
      <c r="BE750" s="84"/>
      <c r="BF750" s="83"/>
      <c r="BG750" s="84"/>
      <c r="BH750" s="83"/>
      <c r="BI750" s="84"/>
      <c r="BJ750" s="83"/>
      <c r="BK750" s="84"/>
      <c r="BL750" s="83"/>
      <c r="BM750" s="84"/>
      <c r="BN750" s="83"/>
      <c r="BO750" s="84"/>
      <c r="BP750" s="83"/>
      <c r="BQ750" s="84"/>
      <c r="BR750" s="83"/>
      <c r="BS750" s="84"/>
      <c r="BT750" s="83"/>
      <c r="BU750" s="84"/>
      <c r="BV750" s="83"/>
      <c r="BW750" s="84"/>
      <c r="BX750" s="83"/>
      <c r="BY750" s="84"/>
      <c r="BZ750" s="83"/>
      <c r="CA750" s="84"/>
      <c r="CB750" s="83"/>
      <c r="CC750" s="84"/>
      <c r="CD750" s="83"/>
      <c r="CE750" s="25"/>
      <c r="CF750" s="83"/>
      <c r="CG750" s="85"/>
    </row>
    <row r="751" spans="54:85" ht="14.25">
      <c r="BB751" s="83"/>
      <c r="BC751" s="84"/>
      <c r="BD751" s="83"/>
      <c r="BE751" s="84"/>
      <c r="BF751" s="83"/>
      <c r="BG751" s="84"/>
      <c r="BH751" s="83"/>
      <c r="BI751" s="84"/>
      <c r="BJ751" s="83"/>
      <c r="BK751" s="84"/>
      <c r="BL751" s="83"/>
      <c r="BM751" s="84"/>
      <c r="BN751" s="83"/>
      <c r="BO751" s="84"/>
      <c r="BP751" s="83"/>
      <c r="BQ751" s="84"/>
      <c r="BR751" s="83"/>
      <c r="BS751" s="84"/>
      <c r="BT751" s="83"/>
      <c r="BU751" s="84"/>
      <c r="BV751" s="83"/>
      <c r="BW751" s="84"/>
      <c r="BX751" s="83"/>
      <c r="BY751" s="84"/>
      <c r="BZ751" s="83"/>
      <c r="CA751" s="84"/>
      <c r="CB751" s="83"/>
      <c r="CC751" s="84"/>
      <c r="CD751" s="83"/>
      <c r="CE751" s="25"/>
      <c r="CF751" s="83"/>
      <c r="CG751" s="85"/>
    </row>
    <row r="752" spans="54:85" ht="14.25">
      <c r="BB752" s="83"/>
      <c r="BC752" s="84"/>
      <c r="BD752" s="83"/>
      <c r="BE752" s="84"/>
      <c r="BF752" s="83"/>
      <c r="BG752" s="84"/>
      <c r="BH752" s="83"/>
      <c r="BI752" s="84"/>
      <c r="BJ752" s="83"/>
      <c r="BK752" s="84"/>
      <c r="BL752" s="83"/>
      <c r="BM752" s="84"/>
      <c r="BN752" s="83"/>
      <c r="BO752" s="84"/>
      <c r="BP752" s="83"/>
      <c r="BQ752" s="84"/>
      <c r="BR752" s="83"/>
      <c r="BS752" s="84"/>
      <c r="BT752" s="83"/>
      <c r="BU752" s="84"/>
      <c r="BV752" s="83"/>
      <c r="BW752" s="84"/>
      <c r="BX752" s="83"/>
      <c r="BY752" s="84"/>
      <c r="BZ752" s="83"/>
      <c r="CA752" s="84"/>
      <c r="CB752" s="83"/>
      <c r="CC752" s="84"/>
      <c r="CD752" s="83"/>
      <c r="CE752" s="25"/>
      <c r="CF752" s="83"/>
      <c r="CG752" s="85"/>
    </row>
    <row r="753" spans="54:85" ht="14.25">
      <c r="BB753" s="83"/>
      <c r="BC753" s="84"/>
      <c r="BD753" s="83"/>
      <c r="BE753" s="84"/>
      <c r="BF753" s="83"/>
      <c r="BG753" s="84"/>
      <c r="BH753" s="83"/>
      <c r="BI753" s="84"/>
      <c r="BJ753" s="83"/>
      <c r="BK753" s="84"/>
      <c r="BL753" s="83"/>
      <c r="BM753" s="84"/>
      <c r="BN753" s="83"/>
      <c r="BO753" s="84"/>
      <c r="BP753" s="83"/>
      <c r="BQ753" s="84"/>
      <c r="BR753" s="83"/>
      <c r="BS753" s="84"/>
      <c r="BT753" s="83"/>
      <c r="BU753" s="84"/>
      <c r="BV753" s="83"/>
      <c r="BW753" s="84"/>
      <c r="BX753" s="83"/>
      <c r="BY753" s="84"/>
      <c r="BZ753" s="83"/>
      <c r="CA753" s="84"/>
      <c r="CB753" s="83"/>
      <c r="CC753" s="84"/>
      <c r="CD753" s="83"/>
      <c r="CE753" s="25"/>
      <c r="CF753" s="83"/>
      <c r="CG753" s="85"/>
    </row>
    <row r="754" spans="54:85" ht="14.25">
      <c r="BB754" s="83"/>
      <c r="BC754" s="84"/>
      <c r="BD754" s="83"/>
      <c r="BE754" s="84"/>
      <c r="BF754" s="83"/>
      <c r="BG754" s="84"/>
      <c r="BH754" s="83"/>
      <c r="BI754" s="84"/>
      <c r="BJ754" s="83"/>
      <c r="BK754" s="84"/>
      <c r="BL754" s="83"/>
      <c r="BM754" s="84"/>
      <c r="BN754" s="83"/>
      <c r="BO754" s="84"/>
      <c r="BP754" s="83"/>
      <c r="BQ754" s="84"/>
      <c r="BR754" s="83"/>
      <c r="BS754" s="84"/>
      <c r="BT754" s="83"/>
      <c r="BU754" s="84"/>
      <c r="BV754" s="83"/>
      <c r="BW754" s="84"/>
      <c r="BX754" s="83"/>
      <c r="BY754" s="84"/>
      <c r="BZ754" s="83"/>
      <c r="CA754" s="84"/>
      <c r="CB754" s="83"/>
      <c r="CC754" s="84"/>
      <c r="CD754" s="83"/>
      <c r="CE754" s="25"/>
      <c r="CF754" s="83"/>
      <c r="CG754" s="85"/>
    </row>
    <row r="755" spans="54:85" ht="14.25">
      <c r="BB755" s="83"/>
      <c r="BC755" s="84"/>
      <c r="BD755" s="83"/>
      <c r="BE755" s="84"/>
      <c r="BF755" s="83"/>
      <c r="BG755" s="84"/>
      <c r="BH755" s="83"/>
      <c r="BI755" s="84"/>
      <c r="BJ755" s="83"/>
      <c r="BK755" s="84"/>
      <c r="BL755" s="83"/>
      <c r="BM755" s="84"/>
      <c r="BN755" s="83"/>
      <c r="BO755" s="84"/>
      <c r="BP755" s="83"/>
      <c r="BQ755" s="84"/>
      <c r="BR755" s="83"/>
      <c r="BS755" s="84"/>
      <c r="BT755" s="83"/>
      <c r="BU755" s="84"/>
      <c r="BV755" s="83"/>
      <c r="BW755" s="84"/>
      <c r="BX755" s="83"/>
      <c r="BY755" s="84"/>
      <c r="BZ755" s="83"/>
      <c r="CA755" s="84"/>
      <c r="CB755" s="83"/>
      <c r="CC755" s="84"/>
      <c r="CD755" s="83"/>
      <c r="CE755" s="25"/>
      <c r="CF755" s="83"/>
      <c r="CG755" s="85"/>
    </row>
    <row r="756" spans="54:85" ht="14.25">
      <c r="BB756" s="83"/>
      <c r="BC756" s="84"/>
      <c r="BD756" s="83"/>
      <c r="BE756" s="84"/>
      <c r="BF756" s="83"/>
      <c r="BG756" s="84"/>
      <c r="BH756" s="83"/>
      <c r="BI756" s="84"/>
      <c r="BJ756" s="83"/>
      <c r="BK756" s="84"/>
      <c r="BL756" s="83"/>
      <c r="BM756" s="84"/>
      <c r="BN756" s="83"/>
      <c r="BO756" s="84"/>
      <c r="BP756" s="83"/>
      <c r="BQ756" s="84"/>
      <c r="BR756" s="83"/>
      <c r="BS756" s="84"/>
      <c r="BT756" s="83"/>
      <c r="BU756" s="84"/>
      <c r="BV756" s="83"/>
      <c r="BW756" s="84"/>
      <c r="BX756" s="83"/>
      <c r="BY756" s="84"/>
      <c r="BZ756" s="83"/>
      <c r="CA756" s="84"/>
      <c r="CB756" s="83"/>
      <c r="CC756" s="84"/>
      <c r="CD756" s="83"/>
      <c r="CE756" s="25"/>
      <c r="CF756" s="83"/>
      <c r="CG756" s="85"/>
    </row>
    <row r="757" spans="54:85" ht="14.25">
      <c r="BB757" s="83"/>
      <c r="BC757" s="84"/>
      <c r="BD757" s="83"/>
      <c r="BE757" s="84"/>
      <c r="BF757" s="83"/>
      <c r="BG757" s="84"/>
      <c r="BH757" s="83"/>
      <c r="BI757" s="84"/>
      <c r="BJ757" s="83"/>
      <c r="BK757" s="84"/>
      <c r="BL757" s="83"/>
      <c r="BM757" s="84"/>
      <c r="BN757" s="83"/>
      <c r="BO757" s="84"/>
      <c r="BP757" s="83"/>
      <c r="BQ757" s="84"/>
      <c r="BR757" s="83"/>
      <c r="BS757" s="84"/>
      <c r="BT757" s="83"/>
      <c r="BU757" s="84"/>
      <c r="BV757" s="83"/>
      <c r="BW757" s="84"/>
      <c r="BX757" s="83"/>
      <c r="BY757" s="84"/>
      <c r="BZ757" s="83"/>
      <c r="CA757" s="84"/>
      <c r="CB757" s="83"/>
      <c r="CC757" s="84"/>
      <c r="CD757" s="83"/>
      <c r="CE757" s="25"/>
      <c r="CF757" s="83"/>
      <c r="CG757" s="85"/>
    </row>
    <row r="758" spans="54:85" ht="14.25">
      <c r="BB758" s="83"/>
      <c r="BC758" s="84"/>
      <c r="BD758" s="83"/>
      <c r="BE758" s="84"/>
      <c r="BF758" s="83"/>
      <c r="BG758" s="84"/>
      <c r="BH758" s="83"/>
      <c r="BI758" s="84"/>
      <c r="BJ758" s="83"/>
      <c r="BK758" s="84"/>
      <c r="BL758" s="83"/>
      <c r="BM758" s="84"/>
      <c r="BN758" s="83"/>
      <c r="BO758" s="84"/>
      <c r="BP758" s="83"/>
      <c r="BQ758" s="84"/>
      <c r="BR758" s="83"/>
      <c r="BS758" s="84"/>
      <c r="BT758" s="83"/>
      <c r="BU758" s="84"/>
      <c r="BV758" s="83"/>
      <c r="BW758" s="84"/>
      <c r="BX758" s="83"/>
      <c r="BY758" s="84"/>
      <c r="BZ758" s="83"/>
      <c r="CA758" s="84"/>
      <c r="CB758" s="83"/>
      <c r="CC758" s="84"/>
      <c r="CD758" s="83"/>
      <c r="CE758" s="25"/>
      <c r="CF758" s="83"/>
      <c r="CG758" s="85"/>
    </row>
    <row r="759" spans="54:85" ht="14.25">
      <c r="BB759" s="83"/>
      <c r="BC759" s="84"/>
      <c r="BD759" s="83"/>
      <c r="BE759" s="84"/>
      <c r="BF759" s="83"/>
      <c r="BG759" s="84"/>
      <c r="BH759" s="83"/>
      <c r="BI759" s="84"/>
      <c r="BJ759" s="83"/>
      <c r="BK759" s="84"/>
      <c r="BL759" s="83"/>
      <c r="BM759" s="84"/>
      <c r="BN759" s="83"/>
      <c r="BO759" s="84"/>
      <c r="BP759" s="83"/>
      <c r="BQ759" s="84"/>
      <c r="BR759" s="83"/>
      <c r="BS759" s="84"/>
      <c r="BT759" s="83"/>
      <c r="BU759" s="84"/>
      <c r="BV759" s="83"/>
      <c r="BW759" s="84"/>
      <c r="BX759" s="83"/>
      <c r="BY759" s="84"/>
      <c r="BZ759" s="83"/>
      <c r="CA759" s="84"/>
      <c r="CB759" s="83"/>
      <c r="CC759" s="84"/>
      <c r="CD759" s="83"/>
      <c r="CE759" s="25"/>
      <c r="CF759" s="83"/>
      <c r="CG759" s="85"/>
    </row>
    <row r="760" spans="54:85" ht="14.25">
      <c r="BB760" s="83"/>
      <c r="BC760" s="84"/>
      <c r="BD760" s="83"/>
      <c r="BE760" s="84"/>
      <c r="BF760" s="83"/>
      <c r="BG760" s="84"/>
      <c r="BH760" s="83"/>
      <c r="BI760" s="84"/>
      <c r="BJ760" s="83"/>
      <c r="BK760" s="84"/>
      <c r="BL760" s="83"/>
      <c r="BM760" s="84"/>
      <c r="BN760" s="83"/>
      <c r="BO760" s="84"/>
      <c r="BP760" s="83"/>
      <c r="BQ760" s="84"/>
      <c r="BR760" s="83"/>
      <c r="BS760" s="84"/>
      <c r="BT760" s="83"/>
      <c r="BU760" s="84"/>
      <c r="BV760" s="83"/>
      <c r="BW760" s="84"/>
      <c r="BX760" s="83"/>
      <c r="BY760" s="84"/>
      <c r="BZ760" s="83"/>
      <c r="CA760" s="84"/>
      <c r="CB760" s="83"/>
      <c r="CC760" s="84"/>
      <c r="CD760" s="83"/>
      <c r="CE760" s="25"/>
      <c r="CF760" s="83"/>
      <c r="CG760" s="85"/>
    </row>
    <row r="761" spans="54:85" ht="14.25">
      <c r="BB761" s="83"/>
      <c r="BC761" s="84"/>
      <c r="BD761" s="83"/>
      <c r="BE761" s="84"/>
      <c r="BF761" s="83"/>
      <c r="BG761" s="84"/>
      <c r="BH761" s="83"/>
      <c r="BI761" s="84"/>
      <c r="BJ761" s="83"/>
      <c r="BK761" s="84"/>
      <c r="BL761" s="83"/>
      <c r="BM761" s="84"/>
      <c r="BN761" s="83"/>
      <c r="BO761" s="84"/>
      <c r="BP761" s="83"/>
      <c r="BQ761" s="84"/>
      <c r="BR761" s="83"/>
      <c r="BS761" s="84"/>
      <c r="BT761" s="83"/>
      <c r="BU761" s="84"/>
      <c r="BV761" s="83"/>
      <c r="BW761" s="84"/>
      <c r="BX761" s="83"/>
      <c r="BY761" s="84"/>
      <c r="BZ761" s="83"/>
      <c r="CA761" s="84"/>
      <c r="CB761" s="83"/>
      <c r="CC761" s="84"/>
      <c r="CD761" s="83"/>
      <c r="CE761" s="25"/>
      <c r="CF761" s="83"/>
      <c r="CG761" s="85"/>
    </row>
    <row r="762" spans="54:85" ht="14.25">
      <c r="BB762" s="83"/>
      <c r="BC762" s="84"/>
      <c r="BD762" s="83"/>
      <c r="BE762" s="84"/>
      <c r="BF762" s="83"/>
      <c r="BG762" s="84"/>
      <c r="BH762" s="83"/>
      <c r="BI762" s="84"/>
      <c r="BJ762" s="83"/>
      <c r="BK762" s="84"/>
      <c r="BL762" s="83"/>
      <c r="BM762" s="84"/>
      <c r="BN762" s="83"/>
      <c r="BO762" s="84"/>
      <c r="BP762" s="83"/>
      <c r="BQ762" s="84"/>
      <c r="BR762" s="83"/>
      <c r="BS762" s="84"/>
      <c r="BT762" s="83"/>
      <c r="BU762" s="84"/>
      <c r="BV762" s="83"/>
      <c r="BW762" s="84"/>
      <c r="BX762" s="83"/>
      <c r="BY762" s="84"/>
      <c r="BZ762" s="83"/>
      <c r="CA762" s="84"/>
      <c r="CB762" s="83"/>
      <c r="CC762" s="84"/>
      <c r="CD762" s="83"/>
      <c r="CE762" s="25"/>
      <c r="CF762" s="83"/>
      <c r="CG762" s="85"/>
    </row>
    <row r="763" spans="54:85" ht="14.25">
      <c r="BB763" s="83"/>
      <c r="BC763" s="84"/>
      <c r="BD763" s="83"/>
      <c r="BE763" s="84"/>
      <c r="BF763" s="83"/>
      <c r="BG763" s="84"/>
      <c r="BH763" s="83"/>
      <c r="BI763" s="84"/>
      <c r="BJ763" s="83"/>
      <c r="BK763" s="84"/>
      <c r="BL763" s="83"/>
      <c r="BM763" s="84"/>
      <c r="BN763" s="83"/>
      <c r="BO763" s="84"/>
      <c r="BP763" s="83"/>
      <c r="BQ763" s="84"/>
      <c r="BR763" s="83"/>
      <c r="BS763" s="84"/>
      <c r="BT763" s="83"/>
      <c r="BU763" s="84"/>
      <c r="BV763" s="83"/>
      <c r="BW763" s="84"/>
      <c r="BX763" s="83"/>
      <c r="BY763" s="84"/>
      <c r="BZ763" s="83"/>
      <c r="CA763" s="84"/>
      <c r="CB763" s="83"/>
      <c r="CC763" s="84"/>
      <c r="CD763" s="83"/>
      <c r="CE763" s="25"/>
      <c r="CF763" s="83"/>
      <c r="CG763" s="85"/>
    </row>
    <row r="764" spans="54:85" ht="14.25">
      <c r="BB764" s="83"/>
      <c r="BC764" s="84"/>
      <c r="BD764" s="83"/>
      <c r="BE764" s="84"/>
      <c r="BF764" s="83"/>
      <c r="BG764" s="84"/>
      <c r="BH764" s="83"/>
      <c r="BI764" s="84"/>
      <c r="BJ764" s="83"/>
      <c r="BK764" s="84"/>
      <c r="BL764" s="83"/>
      <c r="BM764" s="84"/>
      <c r="BN764" s="83"/>
      <c r="BO764" s="84"/>
      <c r="BP764" s="83"/>
      <c r="BQ764" s="84"/>
      <c r="BR764" s="83"/>
      <c r="BS764" s="84"/>
      <c r="BT764" s="83"/>
      <c r="BU764" s="84"/>
      <c r="BV764" s="83"/>
      <c r="BW764" s="84"/>
      <c r="BX764" s="83"/>
      <c r="BY764" s="84"/>
      <c r="BZ764" s="83"/>
      <c r="CA764" s="84"/>
      <c r="CB764" s="83"/>
      <c r="CC764" s="84"/>
      <c r="CD764" s="83"/>
      <c r="CE764" s="25"/>
      <c r="CF764" s="83"/>
      <c r="CG764" s="85"/>
    </row>
    <row r="765" spans="54:85" ht="14.25">
      <c r="BB765" s="83"/>
      <c r="BC765" s="84"/>
      <c r="BD765" s="83"/>
      <c r="BE765" s="84"/>
      <c r="BF765" s="83"/>
      <c r="BG765" s="84"/>
      <c r="BH765" s="83"/>
      <c r="BI765" s="84"/>
      <c r="BJ765" s="83"/>
      <c r="BK765" s="84"/>
      <c r="BL765" s="83"/>
      <c r="BM765" s="84"/>
      <c r="BN765" s="83"/>
      <c r="BO765" s="84"/>
      <c r="BP765" s="83"/>
      <c r="BQ765" s="84"/>
      <c r="BR765" s="83"/>
      <c r="BS765" s="84"/>
      <c r="BT765" s="83"/>
      <c r="BU765" s="84"/>
      <c r="BV765" s="83"/>
      <c r="BW765" s="84"/>
      <c r="BX765" s="83"/>
      <c r="BY765" s="84"/>
      <c r="BZ765" s="83"/>
      <c r="CA765" s="84"/>
      <c r="CB765" s="83"/>
      <c r="CC765" s="84"/>
      <c r="CD765" s="83"/>
      <c r="CE765" s="25"/>
      <c r="CF765" s="83"/>
      <c r="CG765" s="85"/>
    </row>
    <row r="766" spans="54:85" ht="14.25">
      <c r="BB766" s="83"/>
      <c r="BC766" s="84"/>
      <c r="BD766" s="83"/>
      <c r="BE766" s="84"/>
      <c r="BF766" s="83"/>
      <c r="BG766" s="84"/>
      <c r="BH766" s="83"/>
      <c r="BI766" s="84"/>
      <c r="BJ766" s="83"/>
      <c r="BK766" s="84"/>
      <c r="BL766" s="83"/>
      <c r="BM766" s="84"/>
      <c r="BN766" s="83"/>
      <c r="BO766" s="84"/>
      <c r="BP766" s="83"/>
      <c r="BQ766" s="84"/>
      <c r="BR766" s="83"/>
      <c r="BS766" s="84"/>
      <c r="BT766" s="83"/>
      <c r="BU766" s="84"/>
      <c r="BV766" s="83"/>
      <c r="BW766" s="84"/>
      <c r="BX766" s="83"/>
      <c r="BY766" s="84"/>
      <c r="BZ766" s="83"/>
      <c r="CA766" s="84"/>
      <c r="CB766" s="83"/>
      <c r="CC766" s="84"/>
      <c r="CD766" s="83"/>
      <c r="CE766" s="25"/>
      <c r="CF766" s="83"/>
      <c r="CG766" s="85"/>
    </row>
    <row r="767" spans="54:85" ht="14.25">
      <c r="BB767" s="83"/>
      <c r="BC767" s="84"/>
      <c r="BD767" s="83"/>
      <c r="BE767" s="84"/>
      <c r="BF767" s="83"/>
      <c r="BG767" s="84"/>
      <c r="BH767" s="83"/>
      <c r="BI767" s="84"/>
      <c r="BJ767" s="83"/>
      <c r="BK767" s="84"/>
      <c r="BL767" s="83"/>
      <c r="BM767" s="84"/>
      <c r="BN767" s="83"/>
      <c r="BO767" s="84"/>
      <c r="BP767" s="83"/>
      <c r="BQ767" s="84"/>
      <c r="BR767" s="83"/>
      <c r="BS767" s="84"/>
      <c r="BT767" s="83"/>
      <c r="BU767" s="84"/>
      <c r="BV767" s="83"/>
      <c r="BW767" s="84"/>
      <c r="BX767" s="83"/>
      <c r="BY767" s="84"/>
      <c r="BZ767" s="83"/>
      <c r="CA767" s="84"/>
      <c r="CB767" s="83"/>
      <c r="CC767" s="84"/>
      <c r="CD767" s="83"/>
      <c r="CE767" s="25"/>
      <c r="CF767" s="83"/>
      <c r="CG767" s="85"/>
    </row>
    <row r="768" spans="54:85" ht="14.25">
      <c r="BB768" s="83"/>
      <c r="BC768" s="84"/>
      <c r="BD768" s="83"/>
      <c r="BE768" s="84"/>
      <c r="BF768" s="83"/>
      <c r="BG768" s="84"/>
      <c r="BH768" s="83"/>
      <c r="BI768" s="84"/>
      <c r="BJ768" s="83"/>
      <c r="BK768" s="84"/>
      <c r="BL768" s="83"/>
      <c r="BM768" s="84"/>
      <c r="BN768" s="83"/>
      <c r="BO768" s="84"/>
      <c r="BP768" s="83"/>
      <c r="BQ768" s="84"/>
      <c r="BR768" s="83"/>
      <c r="BS768" s="84"/>
      <c r="BT768" s="83"/>
      <c r="BU768" s="84"/>
      <c r="BV768" s="83"/>
      <c r="BW768" s="84"/>
      <c r="BX768" s="83"/>
      <c r="BY768" s="84"/>
      <c r="BZ768" s="83"/>
      <c r="CA768" s="84"/>
      <c r="CB768" s="83"/>
      <c r="CC768" s="84"/>
      <c r="CD768" s="83"/>
      <c r="CE768" s="25"/>
      <c r="CF768" s="83"/>
      <c r="CG768" s="85"/>
    </row>
    <row r="769" spans="54:85" ht="14.25">
      <c r="BB769" s="83"/>
      <c r="BC769" s="84"/>
      <c r="BD769" s="83"/>
      <c r="BE769" s="84"/>
      <c r="BF769" s="83"/>
      <c r="BG769" s="84"/>
      <c r="BH769" s="83"/>
      <c r="BI769" s="84"/>
      <c r="BJ769" s="83"/>
      <c r="BK769" s="84"/>
      <c r="BL769" s="83"/>
      <c r="BM769" s="84"/>
      <c r="BN769" s="83"/>
      <c r="BO769" s="84"/>
      <c r="BP769" s="83"/>
      <c r="BQ769" s="84"/>
      <c r="BR769" s="83"/>
      <c r="BS769" s="84"/>
      <c r="BT769" s="83"/>
      <c r="BU769" s="84"/>
      <c r="BV769" s="83"/>
      <c r="BW769" s="84"/>
      <c r="BX769" s="83"/>
      <c r="BY769" s="84"/>
      <c r="BZ769" s="83"/>
      <c r="CA769" s="84"/>
      <c r="CB769" s="83"/>
      <c r="CC769" s="84"/>
      <c r="CD769" s="83"/>
      <c r="CE769" s="25"/>
      <c r="CF769" s="83"/>
      <c r="CG769" s="85"/>
    </row>
    <row r="770" spans="54:85" ht="14.25">
      <c r="BB770" s="83"/>
      <c r="BC770" s="84"/>
      <c r="BD770" s="83"/>
      <c r="BE770" s="84"/>
      <c r="BF770" s="83"/>
      <c r="BG770" s="84"/>
      <c r="BH770" s="83"/>
      <c r="BI770" s="84"/>
      <c r="BJ770" s="83"/>
      <c r="BK770" s="84"/>
      <c r="BL770" s="83"/>
      <c r="BM770" s="84"/>
      <c r="BN770" s="83"/>
      <c r="BO770" s="84"/>
      <c r="BP770" s="83"/>
      <c r="BQ770" s="84"/>
      <c r="BR770" s="83"/>
      <c r="BS770" s="84"/>
      <c r="BT770" s="83"/>
      <c r="BU770" s="84"/>
      <c r="BV770" s="83"/>
      <c r="BW770" s="84"/>
      <c r="BX770" s="83"/>
      <c r="BY770" s="84"/>
      <c r="BZ770" s="83"/>
      <c r="CA770" s="84"/>
      <c r="CB770" s="83"/>
      <c r="CC770" s="84"/>
      <c r="CD770" s="83"/>
      <c r="CE770" s="25"/>
      <c r="CF770" s="83"/>
      <c r="CG770" s="85"/>
    </row>
    <row r="771" spans="54:85" ht="14.25">
      <c r="BB771" s="83"/>
      <c r="BC771" s="84"/>
      <c r="BD771" s="83"/>
      <c r="BE771" s="84"/>
      <c r="BF771" s="83"/>
      <c r="BG771" s="84"/>
      <c r="BH771" s="83"/>
      <c r="BI771" s="84"/>
      <c r="BJ771" s="83"/>
      <c r="BK771" s="84"/>
      <c r="BL771" s="83"/>
      <c r="BM771" s="84"/>
      <c r="BN771" s="83"/>
      <c r="BO771" s="84"/>
      <c r="BP771" s="83"/>
      <c r="BQ771" s="84"/>
      <c r="BR771" s="83"/>
      <c r="BS771" s="84"/>
      <c r="BT771" s="83"/>
      <c r="BU771" s="84"/>
      <c r="BV771" s="83"/>
      <c r="BW771" s="84"/>
      <c r="BX771" s="83"/>
      <c r="BY771" s="84"/>
      <c r="BZ771" s="83"/>
      <c r="CA771" s="84"/>
      <c r="CB771" s="83"/>
      <c r="CC771" s="84"/>
      <c r="CD771" s="83"/>
      <c r="CE771" s="25"/>
      <c r="CF771" s="83"/>
      <c r="CG771" s="85"/>
    </row>
    <row r="772" spans="54:85" ht="14.25">
      <c r="BB772" s="83"/>
      <c r="BC772" s="84"/>
      <c r="BD772" s="83"/>
      <c r="BE772" s="84"/>
      <c r="BF772" s="83"/>
      <c r="BG772" s="84"/>
      <c r="BH772" s="83"/>
      <c r="BI772" s="84"/>
      <c r="BJ772" s="83"/>
      <c r="BK772" s="84"/>
      <c r="BL772" s="83"/>
      <c r="BM772" s="84"/>
      <c r="BN772" s="83"/>
      <c r="BO772" s="84"/>
      <c r="BP772" s="83"/>
      <c r="BQ772" s="84"/>
      <c r="BR772" s="83"/>
      <c r="BS772" s="84"/>
      <c r="BT772" s="83"/>
      <c r="BU772" s="84"/>
      <c r="BV772" s="83"/>
      <c r="BW772" s="84"/>
      <c r="BX772" s="83"/>
      <c r="BY772" s="84"/>
      <c r="BZ772" s="83"/>
      <c r="CA772" s="84"/>
      <c r="CB772" s="83"/>
      <c r="CC772" s="84"/>
      <c r="CD772" s="83"/>
      <c r="CE772" s="25"/>
      <c r="CF772" s="83"/>
      <c r="CG772" s="85"/>
    </row>
    <row r="773" spans="54:85" ht="14.25">
      <c r="BB773" s="83"/>
      <c r="BC773" s="84"/>
      <c r="BD773" s="83"/>
      <c r="BE773" s="84"/>
      <c r="BF773" s="83"/>
      <c r="BG773" s="84"/>
      <c r="BH773" s="83"/>
      <c r="BI773" s="84"/>
      <c r="BJ773" s="83"/>
      <c r="BK773" s="84"/>
      <c r="BL773" s="83"/>
      <c r="BM773" s="84"/>
      <c r="BN773" s="83"/>
      <c r="BO773" s="84"/>
      <c r="BP773" s="83"/>
      <c r="BQ773" s="84"/>
      <c r="BR773" s="83"/>
      <c r="BS773" s="84"/>
      <c r="BT773" s="83"/>
      <c r="BU773" s="84"/>
      <c r="BV773" s="83"/>
      <c r="BW773" s="84"/>
      <c r="BX773" s="83"/>
      <c r="BY773" s="84"/>
      <c r="BZ773" s="83"/>
      <c r="CA773" s="84"/>
      <c r="CB773" s="83"/>
      <c r="CC773" s="84"/>
      <c r="CD773" s="83"/>
      <c r="CE773" s="25"/>
      <c r="CF773" s="83"/>
      <c r="CG773" s="85"/>
    </row>
    <row r="774" spans="54:85" ht="14.25">
      <c r="BB774" s="83"/>
      <c r="BC774" s="84"/>
      <c r="BD774" s="83"/>
      <c r="BE774" s="84"/>
      <c r="BF774" s="83"/>
      <c r="BG774" s="84"/>
      <c r="BH774" s="83"/>
      <c r="BI774" s="84"/>
      <c r="BJ774" s="83"/>
      <c r="BK774" s="84"/>
      <c r="BL774" s="83"/>
      <c r="BM774" s="84"/>
      <c r="BN774" s="83"/>
      <c r="BO774" s="84"/>
      <c r="BP774" s="83"/>
      <c r="BQ774" s="84"/>
      <c r="BR774" s="83"/>
      <c r="BS774" s="84"/>
      <c r="BT774" s="83"/>
      <c r="BU774" s="84"/>
      <c r="BV774" s="83"/>
      <c r="BW774" s="84"/>
      <c r="BX774" s="83"/>
      <c r="BY774" s="84"/>
      <c r="BZ774" s="83"/>
      <c r="CA774" s="84"/>
      <c r="CB774" s="83"/>
      <c r="CC774" s="84"/>
      <c r="CD774" s="83"/>
      <c r="CE774" s="25"/>
      <c r="CF774" s="83"/>
      <c r="CG774" s="85"/>
    </row>
    <row r="775" spans="54:85" ht="14.25">
      <c r="BB775" s="83"/>
      <c r="BC775" s="84"/>
      <c r="BD775" s="83"/>
      <c r="BE775" s="84"/>
      <c r="BF775" s="83"/>
      <c r="BG775" s="84"/>
      <c r="BH775" s="83"/>
      <c r="BI775" s="84"/>
      <c r="BJ775" s="83"/>
      <c r="BK775" s="84"/>
      <c r="BL775" s="83"/>
      <c r="BM775" s="84"/>
      <c r="BN775" s="83"/>
      <c r="BO775" s="84"/>
      <c r="BP775" s="83"/>
      <c r="BQ775" s="84"/>
      <c r="BR775" s="83"/>
      <c r="BS775" s="84"/>
      <c r="BT775" s="83"/>
      <c r="BU775" s="84"/>
      <c r="BV775" s="83"/>
      <c r="BW775" s="84"/>
      <c r="BX775" s="83"/>
      <c r="BY775" s="84"/>
      <c r="BZ775" s="83"/>
      <c r="CA775" s="84"/>
      <c r="CB775" s="83"/>
      <c r="CC775" s="84"/>
      <c r="CD775" s="83"/>
      <c r="CE775" s="25"/>
      <c r="CF775" s="83"/>
      <c r="CG775" s="85"/>
    </row>
    <row r="776" spans="54:85" ht="14.25">
      <c r="BB776" s="83"/>
      <c r="BC776" s="84"/>
      <c r="BD776" s="83"/>
      <c r="BE776" s="84"/>
      <c r="BF776" s="83"/>
      <c r="BG776" s="84"/>
      <c r="BH776" s="83"/>
      <c r="BI776" s="84"/>
      <c r="BJ776" s="83"/>
      <c r="BK776" s="84"/>
      <c r="BL776" s="83"/>
      <c r="BM776" s="84"/>
      <c r="BN776" s="83"/>
      <c r="BO776" s="84"/>
      <c r="BP776" s="83"/>
      <c r="BQ776" s="84"/>
      <c r="BR776" s="83"/>
      <c r="BS776" s="84"/>
      <c r="BT776" s="83"/>
      <c r="BU776" s="84"/>
      <c r="BV776" s="83"/>
      <c r="BW776" s="84"/>
      <c r="BX776" s="83"/>
      <c r="BY776" s="84"/>
      <c r="BZ776" s="83"/>
      <c r="CA776" s="84"/>
      <c r="CB776" s="83"/>
      <c r="CC776" s="84"/>
      <c r="CD776" s="83"/>
      <c r="CE776" s="25"/>
      <c r="CF776" s="83"/>
      <c r="CG776" s="85"/>
    </row>
    <row r="777" spans="54:85" ht="14.25">
      <c r="BB777" s="83"/>
      <c r="BC777" s="84"/>
      <c r="BD777" s="83"/>
      <c r="BE777" s="84"/>
      <c r="BF777" s="83"/>
      <c r="BG777" s="84"/>
      <c r="BH777" s="83"/>
      <c r="BI777" s="84"/>
      <c r="BJ777" s="83"/>
      <c r="BK777" s="84"/>
      <c r="BL777" s="83"/>
      <c r="BM777" s="84"/>
      <c r="BN777" s="83"/>
      <c r="BO777" s="84"/>
      <c r="BP777" s="83"/>
      <c r="BQ777" s="84"/>
      <c r="BR777" s="83"/>
      <c r="BS777" s="84"/>
      <c r="BT777" s="83"/>
      <c r="BU777" s="84"/>
      <c r="BV777" s="83"/>
      <c r="BW777" s="84"/>
      <c r="BX777" s="83"/>
      <c r="BY777" s="84"/>
      <c r="BZ777" s="83"/>
      <c r="CA777" s="84"/>
      <c r="CB777" s="83"/>
      <c r="CC777" s="84"/>
      <c r="CD777" s="83"/>
      <c r="CE777" s="25"/>
      <c r="CF777" s="83"/>
      <c r="CG777" s="85"/>
    </row>
    <row r="778" spans="54:85" ht="14.25">
      <c r="BB778" s="83"/>
      <c r="BC778" s="84"/>
      <c r="BD778" s="83"/>
      <c r="BE778" s="84"/>
      <c r="BF778" s="83"/>
      <c r="BG778" s="84"/>
      <c r="BH778" s="83"/>
      <c r="BI778" s="84"/>
      <c r="BJ778" s="83"/>
      <c r="BK778" s="84"/>
      <c r="BL778" s="83"/>
      <c r="BM778" s="84"/>
      <c r="BN778" s="83"/>
      <c r="BO778" s="84"/>
      <c r="BP778" s="83"/>
      <c r="BQ778" s="84"/>
      <c r="BR778" s="83"/>
      <c r="BS778" s="84"/>
      <c r="BT778" s="83"/>
      <c r="BU778" s="84"/>
      <c r="BV778" s="83"/>
      <c r="BW778" s="84"/>
      <c r="BX778" s="83"/>
      <c r="BY778" s="84"/>
      <c r="BZ778" s="83"/>
      <c r="CA778" s="84"/>
      <c r="CB778" s="83"/>
      <c r="CC778" s="84"/>
      <c r="CD778" s="83"/>
      <c r="CE778" s="25"/>
      <c r="CF778" s="83"/>
      <c r="CG778" s="85"/>
    </row>
    <row r="779" spans="54:85" ht="14.25">
      <c r="BB779" s="83"/>
      <c r="BC779" s="84"/>
      <c r="BD779" s="83"/>
      <c r="BE779" s="84"/>
      <c r="BF779" s="83"/>
      <c r="BG779" s="84"/>
      <c r="BH779" s="83"/>
      <c r="BI779" s="84"/>
      <c r="BJ779" s="83"/>
      <c r="BK779" s="84"/>
      <c r="BL779" s="83"/>
      <c r="BM779" s="84"/>
      <c r="BN779" s="83"/>
      <c r="BO779" s="84"/>
      <c r="BP779" s="83"/>
      <c r="BQ779" s="84"/>
      <c r="BR779" s="83"/>
      <c r="BS779" s="84"/>
      <c r="BT779" s="83"/>
      <c r="BU779" s="84"/>
      <c r="BV779" s="83"/>
      <c r="BW779" s="84"/>
      <c r="BX779" s="83"/>
      <c r="BY779" s="84"/>
      <c r="BZ779" s="83"/>
      <c r="CA779" s="84"/>
      <c r="CB779" s="83"/>
      <c r="CC779" s="84"/>
      <c r="CD779" s="83"/>
      <c r="CE779" s="25"/>
      <c r="CF779" s="83"/>
      <c r="CG779" s="85"/>
    </row>
    <row r="780" spans="54:85" ht="14.25">
      <c r="BB780" s="83"/>
      <c r="BC780" s="84"/>
      <c r="BD780" s="83"/>
      <c r="BE780" s="84"/>
      <c r="BF780" s="83"/>
      <c r="BG780" s="84"/>
      <c r="BH780" s="83"/>
      <c r="BI780" s="84"/>
      <c r="BJ780" s="83"/>
      <c r="BK780" s="84"/>
      <c r="BL780" s="83"/>
      <c r="BM780" s="84"/>
      <c r="BN780" s="83"/>
      <c r="BO780" s="84"/>
      <c r="BP780" s="83"/>
      <c r="BQ780" s="84"/>
      <c r="BR780" s="83"/>
      <c r="BS780" s="84"/>
      <c r="BT780" s="83"/>
      <c r="BU780" s="84"/>
      <c r="BV780" s="83"/>
      <c r="BW780" s="84"/>
      <c r="BX780" s="83"/>
      <c r="BY780" s="84"/>
      <c r="BZ780" s="83"/>
      <c r="CA780" s="84"/>
      <c r="CB780" s="83"/>
      <c r="CC780" s="84"/>
      <c r="CD780" s="83"/>
      <c r="CE780" s="25"/>
      <c r="CF780" s="83"/>
      <c r="CG780" s="85"/>
    </row>
    <row r="781" spans="54:85" ht="14.25">
      <c r="BB781" s="83"/>
      <c r="BC781" s="84"/>
      <c r="BD781" s="83"/>
      <c r="BE781" s="84"/>
      <c r="BF781" s="83"/>
      <c r="BG781" s="84"/>
      <c r="BH781" s="83"/>
      <c r="BI781" s="84"/>
      <c r="BJ781" s="83"/>
      <c r="BK781" s="84"/>
      <c r="BL781" s="83"/>
      <c r="BM781" s="84"/>
      <c r="BN781" s="83"/>
      <c r="BO781" s="84"/>
      <c r="BP781" s="83"/>
      <c r="BQ781" s="84"/>
      <c r="BR781" s="83"/>
      <c r="BS781" s="84"/>
      <c r="BT781" s="83"/>
      <c r="BU781" s="84"/>
      <c r="BV781" s="83"/>
      <c r="BW781" s="84"/>
      <c r="BX781" s="83"/>
      <c r="BY781" s="84"/>
      <c r="BZ781" s="83"/>
      <c r="CA781" s="84"/>
      <c r="CB781" s="83"/>
      <c r="CC781" s="84"/>
      <c r="CD781" s="83"/>
      <c r="CE781" s="25"/>
      <c r="CF781" s="83"/>
      <c r="CG781" s="85"/>
    </row>
    <row r="782" spans="54:85" ht="14.25">
      <c r="BB782" s="83"/>
      <c r="BC782" s="84"/>
      <c r="BD782" s="83"/>
      <c r="BE782" s="84"/>
      <c r="BF782" s="83"/>
      <c r="BG782" s="84"/>
      <c r="BH782" s="83"/>
      <c r="BI782" s="84"/>
      <c r="BJ782" s="83"/>
      <c r="BK782" s="84"/>
      <c r="BL782" s="83"/>
      <c r="BM782" s="84"/>
      <c r="BN782" s="83"/>
      <c r="BO782" s="84"/>
      <c r="BP782" s="83"/>
      <c r="BQ782" s="84"/>
      <c r="BR782" s="83"/>
      <c r="BS782" s="84"/>
      <c r="BT782" s="83"/>
      <c r="BU782" s="84"/>
      <c r="BV782" s="83"/>
      <c r="BW782" s="84"/>
      <c r="BX782" s="83"/>
      <c r="BY782" s="84"/>
      <c r="BZ782" s="83"/>
      <c r="CA782" s="84"/>
      <c r="CB782" s="83"/>
      <c r="CC782" s="84"/>
      <c r="CD782" s="83"/>
      <c r="CE782" s="25"/>
      <c r="CF782" s="83"/>
      <c r="CG782" s="85"/>
    </row>
    <row r="783" spans="54:85" ht="14.25">
      <c r="BB783" s="83"/>
      <c r="BC783" s="84"/>
      <c r="BD783" s="83"/>
      <c r="BE783" s="84"/>
      <c r="BF783" s="83"/>
      <c r="BG783" s="84"/>
      <c r="BH783" s="83"/>
      <c r="BI783" s="84"/>
      <c r="BJ783" s="83"/>
      <c r="BK783" s="84"/>
      <c r="BL783" s="83"/>
      <c r="BM783" s="84"/>
      <c r="BN783" s="83"/>
      <c r="BO783" s="84"/>
      <c r="BP783" s="83"/>
      <c r="BQ783" s="84"/>
      <c r="BR783" s="83"/>
      <c r="BS783" s="84"/>
      <c r="BT783" s="83"/>
      <c r="BU783" s="84"/>
      <c r="BV783" s="83"/>
      <c r="BW783" s="84"/>
      <c r="BX783" s="83"/>
      <c r="BY783" s="84"/>
      <c r="BZ783" s="83"/>
      <c r="CA783" s="84"/>
      <c r="CB783" s="83"/>
      <c r="CC783" s="84"/>
      <c r="CD783" s="83"/>
      <c r="CE783" s="25"/>
      <c r="CF783" s="83"/>
      <c r="CG783" s="85"/>
    </row>
    <row r="784" spans="54:85" ht="14.25">
      <c r="BB784" s="83"/>
      <c r="BC784" s="84"/>
      <c r="BD784" s="83"/>
      <c r="BE784" s="84"/>
      <c r="BF784" s="83"/>
      <c r="BG784" s="84"/>
      <c r="BH784" s="83"/>
      <c r="BI784" s="84"/>
      <c r="BJ784" s="83"/>
      <c r="BK784" s="84"/>
      <c r="BL784" s="83"/>
      <c r="BM784" s="84"/>
      <c r="BN784" s="83"/>
      <c r="BO784" s="84"/>
      <c r="BP784" s="83"/>
      <c r="BQ784" s="84"/>
      <c r="BR784" s="83"/>
      <c r="BS784" s="84"/>
      <c r="BT784" s="83"/>
      <c r="BU784" s="84"/>
      <c r="BV784" s="83"/>
      <c r="BW784" s="84"/>
      <c r="BX784" s="83"/>
      <c r="BY784" s="84"/>
      <c r="BZ784" s="83"/>
      <c r="CA784" s="84"/>
      <c r="CB784" s="83"/>
      <c r="CC784" s="84"/>
      <c r="CD784" s="83"/>
      <c r="CE784" s="25"/>
      <c r="CF784" s="83"/>
      <c r="CG784" s="85"/>
    </row>
    <row r="785" spans="54:85" ht="14.25">
      <c r="BB785" s="83"/>
      <c r="BC785" s="84"/>
      <c r="BD785" s="83"/>
      <c r="BE785" s="84"/>
      <c r="BF785" s="83"/>
      <c r="BG785" s="84"/>
      <c r="BH785" s="83"/>
      <c r="BI785" s="84"/>
      <c r="BJ785" s="83"/>
      <c r="BK785" s="84"/>
      <c r="BL785" s="83"/>
      <c r="BM785" s="84"/>
      <c r="BN785" s="83"/>
      <c r="BO785" s="84"/>
      <c r="BP785" s="83"/>
      <c r="BQ785" s="84"/>
      <c r="BR785" s="83"/>
      <c r="BS785" s="84"/>
      <c r="BT785" s="83"/>
      <c r="BU785" s="84"/>
      <c r="BV785" s="83"/>
      <c r="BW785" s="84"/>
      <c r="BX785" s="83"/>
      <c r="BY785" s="84"/>
      <c r="BZ785" s="83"/>
      <c r="CA785" s="84"/>
      <c r="CB785" s="83"/>
      <c r="CC785" s="84"/>
      <c r="CD785" s="83"/>
      <c r="CE785" s="25"/>
      <c r="CF785" s="83"/>
      <c r="CG785" s="85"/>
    </row>
    <row r="786" spans="54:85" ht="14.25">
      <c r="BB786" s="83"/>
      <c r="BC786" s="84"/>
      <c r="BD786" s="83"/>
      <c r="BE786" s="84"/>
      <c r="BF786" s="83"/>
      <c r="BG786" s="84"/>
      <c r="BH786" s="83"/>
      <c r="BI786" s="84"/>
      <c r="BJ786" s="83"/>
      <c r="BK786" s="84"/>
      <c r="BL786" s="83"/>
      <c r="BM786" s="84"/>
      <c r="BN786" s="83"/>
      <c r="BO786" s="84"/>
      <c r="BP786" s="83"/>
      <c r="BQ786" s="84"/>
      <c r="BR786" s="83"/>
      <c r="BS786" s="84"/>
      <c r="BT786" s="83"/>
      <c r="BU786" s="84"/>
      <c r="BV786" s="83"/>
      <c r="BW786" s="84"/>
      <c r="BX786" s="83"/>
      <c r="BY786" s="84"/>
      <c r="BZ786" s="83"/>
      <c r="CA786" s="84"/>
      <c r="CB786" s="83"/>
      <c r="CC786" s="84"/>
      <c r="CD786" s="83"/>
      <c r="CE786" s="25"/>
      <c r="CF786" s="83"/>
      <c r="CG786" s="85"/>
    </row>
    <row r="787" spans="54:85" ht="14.25">
      <c r="BB787" s="83"/>
      <c r="BC787" s="84"/>
      <c r="BD787" s="83"/>
      <c r="BE787" s="84"/>
      <c r="BF787" s="83"/>
      <c r="BG787" s="84"/>
      <c r="BH787" s="83"/>
      <c r="BI787" s="84"/>
      <c r="BJ787" s="83"/>
      <c r="BK787" s="84"/>
      <c r="BL787" s="83"/>
      <c r="BM787" s="84"/>
      <c r="BN787" s="83"/>
      <c r="BO787" s="84"/>
      <c r="BP787" s="83"/>
      <c r="BQ787" s="84"/>
      <c r="BR787" s="83"/>
      <c r="BS787" s="84"/>
      <c r="BT787" s="83"/>
      <c r="BU787" s="84"/>
      <c r="BV787" s="83"/>
      <c r="BW787" s="84"/>
      <c r="BX787" s="83"/>
      <c r="BY787" s="84"/>
      <c r="BZ787" s="83"/>
      <c r="CA787" s="84"/>
      <c r="CB787" s="83"/>
      <c r="CC787" s="84"/>
      <c r="CD787" s="83"/>
      <c r="CE787" s="25"/>
      <c r="CF787" s="83"/>
      <c r="CG787" s="85"/>
    </row>
    <row r="788" spans="54:85" ht="14.25">
      <c r="BB788" s="83"/>
      <c r="BC788" s="84"/>
      <c r="BD788" s="83"/>
      <c r="BE788" s="84"/>
      <c r="BF788" s="83"/>
      <c r="BG788" s="84"/>
      <c r="BH788" s="83"/>
      <c r="BI788" s="84"/>
      <c r="BJ788" s="83"/>
      <c r="BK788" s="84"/>
      <c r="BL788" s="83"/>
      <c r="BM788" s="84"/>
      <c r="BN788" s="83"/>
      <c r="BO788" s="84"/>
      <c r="BP788" s="83"/>
      <c r="BQ788" s="84"/>
      <c r="BR788" s="83"/>
      <c r="BS788" s="84"/>
      <c r="BT788" s="83"/>
      <c r="BU788" s="84"/>
      <c r="BV788" s="83"/>
      <c r="BW788" s="84"/>
      <c r="BX788" s="83"/>
      <c r="BY788" s="84"/>
      <c r="BZ788" s="83"/>
      <c r="CA788" s="84"/>
      <c r="CB788" s="83"/>
      <c r="CC788" s="84"/>
      <c r="CD788" s="83"/>
      <c r="CE788" s="25"/>
      <c r="CF788" s="83"/>
      <c r="CG788" s="85"/>
    </row>
    <row r="789" spans="54:85" ht="14.25">
      <c r="BB789" s="83"/>
      <c r="BC789" s="84"/>
      <c r="BD789" s="83"/>
      <c r="BE789" s="84"/>
      <c r="BF789" s="83"/>
      <c r="BG789" s="84"/>
      <c r="BH789" s="83"/>
      <c r="BI789" s="84"/>
      <c r="BJ789" s="83"/>
      <c r="BK789" s="84"/>
      <c r="BL789" s="83"/>
      <c r="BM789" s="84"/>
      <c r="BN789" s="83"/>
      <c r="BO789" s="84"/>
      <c r="BP789" s="83"/>
      <c r="BQ789" s="84"/>
      <c r="BR789" s="83"/>
      <c r="BS789" s="84"/>
      <c r="BT789" s="83"/>
      <c r="BU789" s="84"/>
      <c r="BV789" s="83"/>
      <c r="BW789" s="84"/>
      <c r="BX789" s="83"/>
      <c r="BY789" s="84"/>
      <c r="BZ789" s="83"/>
      <c r="CA789" s="84"/>
      <c r="CB789" s="83"/>
      <c r="CC789" s="84"/>
      <c r="CD789" s="83"/>
      <c r="CE789" s="25"/>
      <c r="CF789" s="83"/>
      <c r="CG789" s="85"/>
    </row>
    <row r="790" spans="54:85" ht="14.25">
      <c r="BB790" s="83"/>
      <c r="BC790" s="84"/>
      <c r="BD790" s="83"/>
      <c r="BE790" s="84"/>
      <c r="BF790" s="83"/>
      <c r="BG790" s="84"/>
      <c r="BH790" s="83"/>
      <c r="BI790" s="84"/>
      <c r="BJ790" s="83"/>
      <c r="BK790" s="84"/>
      <c r="BL790" s="83"/>
      <c r="BM790" s="84"/>
      <c r="BN790" s="83"/>
      <c r="BO790" s="84"/>
      <c r="BP790" s="83"/>
      <c r="BQ790" s="84"/>
      <c r="BR790" s="83"/>
      <c r="BS790" s="84"/>
      <c r="BT790" s="83"/>
      <c r="BU790" s="84"/>
      <c r="BV790" s="83"/>
      <c r="BW790" s="84"/>
      <c r="BX790" s="83"/>
      <c r="BY790" s="84"/>
      <c r="BZ790" s="83"/>
      <c r="CA790" s="84"/>
      <c r="CB790" s="83"/>
      <c r="CC790" s="84"/>
      <c r="CD790" s="83"/>
      <c r="CE790" s="84"/>
      <c r="CF790" s="83"/>
      <c r="CG790" s="85"/>
    </row>
    <row r="791" spans="54:85" ht="14.25">
      <c r="BB791" s="83"/>
      <c r="BC791" s="84"/>
      <c r="BD791" s="83"/>
      <c r="BE791" s="84"/>
      <c r="BF791" s="83"/>
      <c r="BG791" s="84"/>
      <c r="BH791" s="83"/>
      <c r="BI791" s="84"/>
      <c r="BJ791" s="83"/>
      <c r="BK791" s="84"/>
      <c r="BL791" s="83"/>
      <c r="BM791" s="84"/>
      <c r="BN791" s="83"/>
      <c r="BO791" s="84"/>
      <c r="BP791" s="83"/>
      <c r="BQ791" s="84"/>
      <c r="BR791" s="83"/>
      <c r="BS791" s="84"/>
      <c r="BT791" s="83"/>
      <c r="BU791" s="84"/>
      <c r="BV791" s="83"/>
      <c r="BW791" s="84"/>
      <c r="BX791" s="83"/>
      <c r="BY791" s="84"/>
      <c r="BZ791" s="83"/>
      <c r="CA791" s="84"/>
      <c r="CB791" s="83"/>
      <c r="CC791" s="84"/>
      <c r="CD791" s="83"/>
      <c r="CE791" s="84"/>
      <c r="CF791" s="83"/>
      <c r="CG791" s="85"/>
    </row>
    <row r="792" spans="54:85" ht="14.25">
      <c r="BB792" s="83"/>
      <c r="BC792" s="84"/>
      <c r="BD792" s="83"/>
      <c r="BE792" s="84"/>
      <c r="BF792" s="83"/>
      <c r="BG792" s="84"/>
      <c r="BH792" s="83"/>
      <c r="BI792" s="84"/>
      <c r="BJ792" s="83"/>
      <c r="BK792" s="84"/>
      <c r="BL792" s="83"/>
      <c r="BM792" s="84"/>
      <c r="BN792" s="83"/>
      <c r="BO792" s="84"/>
      <c r="BP792" s="83"/>
      <c r="BQ792" s="84"/>
      <c r="BR792" s="83"/>
      <c r="BS792" s="84"/>
      <c r="BT792" s="83"/>
      <c r="BU792" s="84"/>
      <c r="BV792" s="83"/>
      <c r="BW792" s="84"/>
      <c r="BX792" s="83"/>
      <c r="BY792" s="84"/>
      <c r="BZ792" s="83"/>
      <c r="CA792" s="84"/>
      <c r="CB792" s="83"/>
      <c r="CC792" s="84"/>
      <c r="CD792" s="83"/>
      <c r="CE792" s="84"/>
      <c r="CF792" s="83"/>
      <c r="CG792" s="85"/>
    </row>
    <row r="793" spans="54:85" ht="14.25">
      <c r="BB793" s="83"/>
      <c r="BC793" s="84"/>
      <c r="BD793" s="83"/>
      <c r="BE793" s="84"/>
      <c r="BF793" s="83"/>
      <c r="BG793" s="84"/>
      <c r="BH793" s="83"/>
      <c r="BI793" s="84"/>
      <c r="BJ793" s="83"/>
      <c r="BK793" s="84"/>
      <c r="BL793" s="83"/>
      <c r="BM793" s="84"/>
      <c r="BN793" s="83"/>
      <c r="BO793" s="84"/>
      <c r="BP793" s="83"/>
      <c r="BQ793" s="84"/>
      <c r="BR793" s="83"/>
      <c r="BS793" s="84"/>
      <c r="BT793" s="83"/>
      <c r="BU793" s="84"/>
      <c r="BV793" s="83"/>
      <c r="BW793" s="84"/>
      <c r="BX793" s="83"/>
      <c r="BY793" s="84"/>
      <c r="BZ793" s="83"/>
      <c r="CA793" s="84"/>
      <c r="CB793" s="83"/>
      <c r="CC793" s="84"/>
      <c r="CD793" s="83"/>
      <c r="CE793" s="84"/>
      <c r="CF793" s="83"/>
      <c r="CG793" s="85"/>
    </row>
    <row r="794" spans="54:85" ht="14.25">
      <c r="BB794" s="83"/>
      <c r="BC794" s="84"/>
      <c r="BD794" s="83"/>
      <c r="BE794" s="84"/>
      <c r="BF794" s="83"/>
      <c r="BG794" s="84"/>
      <c r="BH794" s="83"/>
      <c r="BI794" s="84"/>
      <c r="BJ794" s="83"/>
      <c r="BK794" s="84"/>
      <c r="BL794" s="83"/>
      <c r="BM794" s="84"/>
      <c r="BN794" s="83"/>
      <c r="BO794" s="84"/>
      <c r="BP794" s="83"/>
      <c r="BQ794" s="84"/>
      <c r="BR794" s="83"/>
      <c r="BS794" s="84"/>
      <c r="BT794" s="83"/>
      <c r="BU794" s="84"/>
      <c r="BV794" s="83"/>
      <c r="BW794" s="84"/>
      <c r="BX794" s="83"/>
      <c r="BY794" s="84"/>
      <c r="BZ794" s="83"/>
      <c r="CA794" s="84"/>
      <c r="CB794" s="83"/>
      <c r="CC794" s="84"/>
      <c r="CD794" s="83"/>
      <c r="CE794" s="84"/>
      <c r="CF794" s="83"/>
      <c r="CG794" s="85"/>
    </row>
    <row r="795" spans="54:85" ht="14.25">
      <c r="BB795" s="83"/>
      <c r="BC795" s="84"/>
      <c r="BD795" s="83"/>
      <c r="BE795" s="84"/>
      <c r="BF795" s="83"/>
      <c r="BG795" s="84"/>
      <c r="BH795" s="83"/>
      <c r="BI795" s="84"/>
      <c r="BJ795" s="83"/>
      <c r="BK795" s="84"/>
      <c r="BL795" s="83"/>
      <c r="BM795" s="84"/>
      <c r="BN795" s="83"/>
      <c r="BO795" s="84"/>
      <c r="BP795" s="83"/>
      <c r="BQ795" s="84"/>
      <c r="BR795" s="83"/>
      <c r="BS795" s="84"/>
      <c r="BT795" s="83"/>
      <c r="BU795" s="84"/>
      <c r="BV795" s="83"/>
      <c r="BW795" s="84"/>
      <c r="BX795" s="83"/>
      <c r="BY795" s="84"/>
      <c r="BZ795" s="83"/>
      <c r="CA795" s="84"/>
      <c r="CB795" s="83"/>
      <c r="CC795" s="84"/>
      <c r="CD795" s="83"/>
      <c r="CE795" s="84"/>
      <c r="CF795" s="83"/>
      <c r="CG795" s="85"/>
    </row>
    <row r="796" spans="54:85" ht="14.25">
      <c r="BB796" s="83"/>
      <c r="BC796" s="84"/>
      <c r="BD796" s="83"/>
      <c r="BE796" s="84"/>
      <c r="BF796" s="83"/>
      <c r="BG796" s="84"/>
      <c r="BH796" s="83"/>
      <c r="BI796" s="84"/>
      <c r="BJ796" s="83"/>
      <c r="BK796" s="84"/>
      <c r="BL796" s="83"/>
      <c r="BM796" s="84"/>
      <c r="BN796" s="83"/>
      <c r="BO796" s="84"/>
      <c r="BP796" s="83"/>
      <c r="BQ796" s="84"/>
      <c r="BR796" s="83"/>
      <c r="BS796" s="84"/>
      <c r="BT796" s="83"/>
      <c r="BU796" s="84"/>
      <c r="BV796" s="83"/>
      <c r="BW796" s="84"/>
      <c r="BX796" s="83"/>
      <c r="BY796" s="84"/>
      <c r="BZ796" s="83"/>
      <c r="CA796" s="84"/>
      <c r="CB796" s="83"/>
      <c r="CC796" s="84"/>
      <c r="CD796" s="83"/>
      <c r="CE796" s="84"/>
      <c r="CF796" s="83"/>
      <c r="CG796" s="85"/>
    </row>
    <row r="797" spans="54:85" ht="14.25">
      <c r="BB797" s="83"/>
      <c r="BC797" s="84"/>
      <c r="BD797" s="83"/>
      <c r="BE797" s="84"/>
      <c r="BF797" s="83"/>
      <c r="BG797" s="84"/>
      <c r="BH797" s="83"/>
      <c r="BI797" s="84"/>
      <c r="BJ797" s="83"/>
      <c r="BK797" s="84"/>
      <c r="BL797" s="83"/>
      <c r="BM797" s="84"/>
      <c r="BN797" s="83"/>
      <c r="BO797" s="84"/>
      <c r="BP797" s="83"/>
      <c r="BQ797" s="84"/>
      <c r="BR797" s="83"/>
      <c r="BS797" s="84"/>
      <c r="BT797" s="83"/>
      <c r="BU797" s="84"/>
      <c r="BV797" s="83"/>
      <c r="BW797" s="84"/>
      <c r="BX797" s="83"/>
      <c r="BY797" s="84"/>
      <c r="BZ797" s="83"/>
      <c r="CA797" s="84"/>
      <c r="CB797" s="83"/>
      <c r="CC797" s="84"/>
      <c r="CD797" s="83"/>
      <c r="CE797" s="84"/>
      <c r="CF797" s="83"/>
      <c r="CG797" s="85"/>
    </row>
    <row r="798" spans="54:85" ht="14.25">
      <c r="BB798" s="83"/>
      <c r="BC798" s="84"/>
      <c r="BD798" s="83"/>
      <c r="BE798" s="84"/>
      <c r="BF798" s="83"/>
      <c r="BG798" s="84"/>
      <c r="BH798" s="83"/>
      <c r="BI798" s="84"/>
      <c r="BJ798" s="83"/>
      <c r="BK798" s="84"/>
      <c r="BL798" s="83"/>
      <c r="BM798" s="84"/>
      <c r="BN798" s="83"/>
      <c r="BO798" s="84"/>
      <c r="BP798" s="83"/>
      <c r="BQ798" s="84"/>
      <c r="BR798" s="83"/>
      <c r="BS798" s="84"/>
      <c r="BT798" s="83"/>
      <c r="BU798" s="84"/>
      <c r="BV798" s="83"/>
      <c r="BW798" s="84"/>
      <c r="BX798" s="83"/>
      <c r="BY798" s="84"/>
      <c r="BZ798" s="83"/>
      <c r="CA798" s="84"/>
      <c r="CB798" s="83"/>
      <c r="CC798" s="84"/>
      <c r="CD798" s="83"/>
      <c r="CE798" s="84"/>
      <c r="CF798" s="83"/>
      <c r="CG798" s="85"/>
    </row>
    <row r="799" spans="54:85" ht="14.25">
      <c r="BB799" s="83"/>
      <c r="BC799" s="84"/>
      <c r="BD799" s="83"/>
      <c r="BE799" s="84"/>
      <c r="BF799" s="83"/>
      <c r="BG799" s="84"/>
      <c r="BH799" s="83"/>
      <c r="BI799" s="84"/>
      <c r="BJ799" s="83"/>
      <c r="BK799" s="84"/>
      <c r="BL799" s="83"/>
      <c r="BM799" s="84"/>
      <c r="BN799" s="83"/>
      <c r="BO799" s="84"/>
      <c r="BP799" s="83"/>
      <c r="BQ799" s="84"/>
      <c r="BR799" s="83"/>
      <c r="BS799" s="84"/>
      <c r="BT799" s="83"/>
      <c r="BU799" s="84"/>
      <c r="BV799" s="83"/>
      <c r="BW799" s="84"/>
      <c r="BX799" s="83"/>
      <c r="BY799" s="84"/>
      <c r="BZ799" s="83"/>
      <c r="CA799" s="84"/>
      <c r="CB799" s="83"/>
      <c r="CC799" s="84"/>
      <c r="CD799" s="83"/>
      <c r="CE799" s="84"/>
      <c r="CF799" s="83"/>
      <c r="CG799" s="85"/>
    </row>
    <row r="800" spans="54:85" ht="14.25">
      <c r="BB800" s="83">
        <v>755</v>
      </c>
      <c r="BC800" s="84"/>
      <c r="BD800" s="83">
        <v>755</v>
      </c>
      <c r="BE800" s="84"/>
      <c r="BF800" s="83">
        <v>755</v>
      </c>
      <c r="BG800" s="84"/>
      <c r="BH800" s="83">
        <v>755</v>
      </c>
      <c r="BI800" s="84"/>
      <c r="BJ800" s="83">
        <v>755</v>
      </c>
      <c r="BK800" s="84"/>
      <c r="BL800" s="83">
        <v>755</v>
      </c>
      <c r="BM800" s="84"/>
      <c r="BN800" s="83">
        <v>755</v>
      </c>
      <c r="BO800" s="84"/>
      <c r="BP800" s="83">
        <v>755</v>
      </c>
      <c r="BQ800" s="84"/>
      <c r="BR800" s="83">
        <v>755</v>
      </c>
      <c r="BS800" s="84"/>
      <c r="BT800" s="83">
        <v>755</v>
      </c>
      <c r="BU800" s="84"/>
      <c r="BV800" s="83">
        <v>755</v>
      </c>
      <c r="BW800" s="84"/>
      <c r="BX800" s="83">
        <v>755</v>
      </c>
      <c r="BY800" s="84"/>
      <c r="BZ800" s="83">
        <v>755</v>
      </c>
      <c r="CA800" s="84"/>
      <c r="CB800" s="83">
        <v>755</v>
      </c>
      <c r="CC800" s="84"/>
      <c r="CD800" s="83">
        <v>755</v>
      </c>
      <c r="CE800" s="84"/>
      <c r="CF800" s="83">
        <v>755</v>
      </c>
      <c r="CG800" s="85"/>
    </row>
    <row r="801" spans="54:85" ht="14.25">
      <c r="BB801" s="83">
        <v>756</v>
      </c>
      <c r="BC801" s="84"/>
      <c r="BD801" s="83">
        <v>756</v>
      </c>
      <c r="BE801" s="84"/>
      <c r="BF801" s="83">
        <v>756</v>
      </c>
      <c r="BG801" s="84"/>
      <c r="BH801" s="83">
        <v>756</v>
      </c>
      <c r="BI801" s="84"/>
      <c r="BJ801" s="83">
        <v>756</v>
      </c>
      <c r="BK801" s="84"/>
      <c r="BL801" s="83">
        <v>756</v>
      </c>
      <c r="BM801" s="84"/>
      <c r="BN801" s="83">
        <v>756</v>
      </c>
      <c r="BO801" s="84"/>
      <c r="BP801" s="83">
        <v>756</v>
      </c>
      <c r="BQ801" s="84"/>
      <c r="BR801" s="83">
        <v>756</v>
      </c>
      <c r="BS801" s="84"/>
      <c r="BT801" s="83">
        <v>756</v>
      </c>
      <c r="BU801" s="84"/>
      <c r="BV801" s="83">
        <v>756</v>
      </c>
      <c r="BW801" s="84"/>
      <c r="BX801" s="83">
        <v>756</v>
      </c>
      <c r="BY801" s="84"/>
      <c r="BZ801" s="83">
        <v>756</v>
      </c>
      <c r="CA801" s="84"/>
      <c r="CB801" s="83">
        <v>756</v>
      </c>
      <c r="CC801" s="84"/>
      <c r="CD801" s="83">
        <v>756</v>
      </c>
      <c r="CE801" s="84"/>
      <c r="CF801" s="83">
        <v>756</v>
      </c>
      <c r="CG801" s="85"/>
    </row>
    <row r="802" spans="54:85" ht="14.25">
      <c r="BB802" s="83">
        <v>757</v>
      </c>
      <c r="BC802" s="84"/>
      <c r="BD802" s="83">
        <v>757</v>
      </c>
      <c r="BE802" s="84"/>
      <c r="BF802" s="83">
        <v>757</v>
      </c>
      <c r="BG802" s="84"/>
      <c r="BH802" s="83">
        <v>757</v>
      </c>
      <c r="BI802" s="84"/>
      <c r="BJ802" s="83">
        <v>757</v>
      </c>
      <c r="BK802" s="84"/>
      <c r="BL802" s="83">
        <v>757</v>
      </c>
      <c r="BM802" s="84"/>
      <c r="BN802" s="83">
        <v>757</v>
      </c>
      <c r="BO802" s="84"/>
      <c r="BP802" s="83">
        <v>757</v>
      </c>
      <c r="BQ802" s="84"/>
      <c r="BR802" s="83">
        <v>757</v>
      </c>
      <c r="BS802" s="84"/>
      <c r="BT802" s="83">
        <v>757</v>
      </c>
      <c r="BU802" s="84"/>
      <c r="BV802" s="83">
        <v>757</v>
      </c>
      <c r="BW802" s="84"/>
      <c r="BX802" s="83">
        <v>757</v>
      </c>
      <c r="BY802" s="84"/>
      <c r="BZ802" s="83">
        <v>757</v>
      </c>
      <c r="CA802" s="84"/>
      <c r="CB802" s="83">
        <v>757</v>
      </c>
      <c r="CC802" s="84"/>
      <c r="CD802" s="83">
        <v>757</v>
      </c>
      <c r="CE802" s="84"/>
      <c r="CF802" s="83">
        <v>757</v>
      </c>
      <c r="CG802" s="85"/>
    </row>
    <row r="803" spans="54:85" ht="14.25">
      <c r="BB803" s="83">
        <v>758</v>
      </c>
      <c r="BC803" s="84"/>
      <c r="BD803" s="83">
        <v>758</v>
      </c>
      <c r="BE803" s="84"/>
      <c r="BF803" s="83">
        <v>758</v>
      </c>
      <c r="BG803" s="84"/>
      <c r="BH803" s="83">
        <v>758</v>
      </c>
      <c r="BI803" s="84"/>
      <c r="BJ803" s="83">
        <v>758</v>
      </c>
      <c r="BK803" s="84"/>
      <c r="BL803" s="83">
        <v>758</v>
      </c>
      <c r="BM803" s="84"/>
      <c r="BN803" s="83">
        <v>758</v>
      </c>
      <c r="BO803" s="84"/>
      <c r="BP803" s="83">
        <v>758</v>
      </c>
      <c r="BQ803" s="84"/>
      <c r="BR803" s="83">
        <v>758</v>
      </c>
      <c r="BS803" s="84"/>
      <c r="BT803" s="83">
        <v>758</v>
      </c>
      <c r="BU803" s="84"/>
      <c r="BV803" s="83">
        <v>758</v>
      </c>
      <c r="BW803" s="84"/>
      <c r="BX803" s="83">
        <v>758</v>
      </c>
      <c r="BY803" s="84"/>
      <c r="BZ803" s="83">
        <v>758</v>
      </c>
      <c r="CA803" s="84"/>
      <c r="CB803" s="83">
        <v>758</v>
      </c>
      <c r="CC803" s="84"/>
      <c r="CD803" s="83">
        <v>758</v>
      </c>
      <c r="CE803" s="84"/>
      <c r="CF803" s="83">
        <v>758</v>
      </c>
      <c r="CG803" s="85"/>
    </row>
    <row r="804" spans="54:85" ht="14.25">
      <c r="BB804" s="83">
        <v>759</v>
      </c>
      <c r="BC804" s="84"/>
      <c r="BD804" s="83">
        <v>759</v>
      </c>
      <c r="BE804" s="84"/>
      <c r="BF804" s="83">
        <v>759</v>
      </c>
      <c r="BG804" s="84"/>
      <c r="BH804" s="83">
        <v>759</v>
      </c>
      <c r="BI804" s="84"/>
      <c r="BJ804" s="83">
        <v>759</v>
      </c>
      <c r="BK804" s="84"/>
      <c r="BL804" s="83">
        <v>759</v>
      </c>
      <c r="BM804" s="84"/>
      <c r="BN804" s="83">
        <v>759</v>
      </c>
      <c r="BO804" s="84"/>
      <c r="BP804" s="83">
        <v>759</v>
      </c>
      <c r="BQ804" s="84"/>
      <c r="BR804" s="83">
        <v>759</v>
      </c>
      <c r="BS804" s="84"/>
      <c r="BT804" s="83">
        <v>759</v>
      </c>
      <c r="BU804" s="84"/>
      <c r="BV804" s="83">
        <v>759</v>
      </c>
      <c r="BW804" s="84"/>
      <c r="BX804" s="83">
        <v>759</v>
      </c>
      <c r="BY804" s="84"/>
      <c r="BZ804" s="83">
        <v>759</v>
      </c>
      <c r="CA804" s="84"/>
      <c r="CB804" s="83">
        <v>759</v>
      </c>
      <c r="CC804" s="84"/>
      <c r="CD804" s="83">
        <v>759</v>
      </c>
      <c r="CE804" s="84"/>
      <c r="CF804" s="83">
        <v>759</v>
      </c>
      <c r="CG804" s="85"/>
    </row>
    <row r="805" spans="54:85" ht="14.25">
      <c r="BB805" s="83">
        <v>760</v>
      </c>
      <c r="BC805" s="84"/>
      <c r="BD805" s="83">
        <v>760</v>
      </c>
      <c r="BE805" s="84"/>
      <c r="BF805" s="83">
        <v>760</v>
      </c>
      <c r="BG805" s="84"/>
      <c r="BH805" s="83">
        <v>760</v>
      </c>
      <c r="BI805" s="84"/>
      <c r="BJ805" s="83">
        <v>760</v>
      </c>
      <c r="BK805" s="84"/>
      <c r="BL805" s="83">
        <v>760</v>
      </c>
      <c r="BM805" s="84"/>
      <c r="BN805" s="83">
        <v>760</v>
      </c>
      <c r="BO805" s="84"/>
      <c r="BP805" s="83">
        <v>760</v>
      </c>
      <c r="BQ805" s="84"/>
      <c r="BR805" s="83">
        <v>760</v>
      </c>
      <c r="BS805" s="84"/>
      <c r="BT805" s="83">
        <v>760</v>
      </c>
      <c r="BU805" s="84"/>
      <c r="BV805" s="83">
        <v>760</v>
      </c>
      <c r="BW805" s="84"/>
      <c r="BX805" s="83">
        <v>760</v>
      </c>
      <c r="BY805" s="84"/>
      <c r="BZ805" s="83">
        <v>760</v>
      </c>
      <c r="CA805" s="84"/>
      <c r="CB805" s="83">
        <v>760</v>
      </c>
      <c r="CC805" s="84"/>
      <c r="CD805" s="83">
        <v>760</v>
      </c>
      <c r="CE805" s="84"/>
      <c r="CF805" s="83">
        <v>760</v>
      </c>
      <c r="CG805" s="85"/>
    </row>
    <row r="806" spans="54:85" ht="14.25">
      <c r="BB806" s="83">
        <v>761</v>
      </c>
      <c r="BC806" s="84"/>
      <c r="BD806" s="83">
        <v>761</v>
      </c>
      <c r="BE806" s="84"/>
      <c r="BF806" s="83">
        <v>761</v>
      </c>
      <c r="BG806" s="84"/>
      <c r="BH806" s="83">
        <v>761</v>
      </c>
      <c r="BI806" s="84"/>
      <c r="BJ806" s="83">
        <v>761</v>
      </c>
      <c r="BK806" s="84"/>
      <c r="BL806" s="83">
        <v>761</v>
      </c>
      <c r="BM806" s="84"/>
      <c r="BN806" s="83">
        <v>761</v>
      </c>
      <c r="BO806" s="84"/>
      <c r="BP806" s="83">
        <v>761</v>
      </c>
      <c r="BQ806" s="84"/>
      <c r="BR806" s="83">
        <v>761</v>
      </c>
      <c r="BS806" s="84"/>
      <c r="BT806" s="83">
        <v>761</v>
      </c>
      <c r="BU806" s="84"/>
      <c r="BV806" s="83">
        <v>761</v>
      </c>
      <c r="BW806" s="84"/>
      <c r="BX806" s="83">
        <v>761</v>
      </c>
      <c r="BY806" s="84"/>
      <c r="BZ806" s="83">
        <v>761</v>
      </c>
      <c r="CA806" s="84"/>
      <c r="CB806" s="83">
        <v>761</v>
      </c>
      <c r="CC806" s="84"/>
      <c r="CD806" s="83">
        <v>761</v>
      </c>
      <c r="CE806" s="84"/>
      <c r="CF806" s="83">
        <v>761</v>
      </c>
      <c r="CG806" s="85"/>
    </row>
    <row r="807" spans="54:85" ht="14.25">
      <c r="BB807" s="83">
        <v>762</v>
      </c>
      <c r="BC807" s="84"/>
      <c r="BD807" s="83">
        <v>762</v>
      </c>
      <c r="BE807" s="84"/>
      <c r="BF807" s="83">
        <v>762</v>
      </c>
      <c r="BG807" s="84"/>
      <c r="BH807" s="83">
        <v>762</v>
      </c>
      <c r="BI807" s="84"/>
      <c r="BJ807" s="83">
        <v>762</v>
      </c>
      <c r="BK807" s="84"/>
      <c r="BL807" s="83">
        <v>762</v>
      </c>
      <c r="BM807" s="84"/>
      <c r="BN807" s="83">
        <v>762</v>
      </c>
      <c r="BO807" s="84"/>
      <c r="BP807" s="83">
        <v>762</v>
      </c>
      <c r="BQ807" s="84"/>
      <c r="BR807" s="83">
        <v>762</v>
      </c>
      <c r="BS807" s="84"/>
      <c r="BT807" s="83">
        <v>762</v>
      </c>
      <c r="BU807" s="84"/>
      <c r="BV807" s="83">
        <v>762</v>
      </c>
      <c r="BW807" s="84"/>
      <c r="BX807" s="83">
        <v>762</v>
      </c>
      <c r="BY807" s="84"/>
      <c r="BZ807" s="83">
        <v>762</v>
      </c>
      <c r="CA807" s="84"/>
      <c r="CB807" s="83">
        <v>762</v>
      </c>
      <c r="CC807" s="84"/>
      <c r="CD807" s="83">
        <v>762</v>
      </c>
      <c r="CE807" s="84"/>
      <c r="CF807" s="83">
        <v>762</v>
      </c>
      <c r="CG807" s="85"/>
    </row>
    <row r="808" spans="54:85" ht="14.25">
      <c r="BB808" s="83">
        <v>763</v>
      </c>
      <c r="BC808" s="84"/>
      <c r="BD808" s="83">
        <v>763</v>
      </c>
      <c r="BE808" s="84"/>
      <c r="BF808" s="83">
        <v>763</v>
      </c>
      <c r="BG808" s="84"/>
      <c r="BH808" s="83">
        <v>763</v>
      </c>
      <c r="BI808" s="84"/>
      <c r="BJ808" s="83">
        <v>763</v>
      </c>
      <c r="BK808" s="84"/>
      <c r="BL808" s="83">
        <v>763</v>
      </c>
      <c r="BM808" s="84"/>
      <c r="BN808" s="83">
        <v>763</v>
      </c>
      <c r="BO808" s="84"/>
      <c r="BP808" s="83">
        <v>763</v>
      </c>
      <c r="BQ808" s="84"/>
      <c r="BR808" s="83">
        <v>763</v>
      </c>
      <c r="BS808" s="84"/>
      <c r="BT808" s="83">
        <v>763</v>
      </c>
      <c r="BU808" s="84"/>
      <c r="BV808" s="83">
        <v>763</v>
      </c>
      <c r="BW808" s="84"/>
      <c r="BX808" s="83">
        <v>763</v>
      </c>
      <c r="BY808" s="84"/>
      <c r="BZ808" s="83">
        <v>763</v>
      </c>
      <c r="CA808" s="84"/>
      <c r="CB808" s="83">
        <v>763</v>
      </c>
      <c r="CC808" s="84"/>
      <c r="CD808" s="83">
        <v>763</v>
      </c>
      <c r="CE808" s="84"/>
      <c r="CF808" s="83">
        <v>763</v>
      </c>
      <c r="CG808" s="85"/>
    </row>
    <row r="809" spans="54:85" ht="14.25">
      <c r="BB809" s="83">
        <v>764</v>
      </c>
      <c r="BC809" s="84"/>
      <c r="BD809" s="83">
        <v>764</v>
      </c>
      <c r="BE809" s="84"/>
      <c r="BF809" s="83">
        <v>764</v>
      </c>
      <c r="BG809" s="84"/>
      <c r="BH809" s="83">
        <v>764</v>
      </c>
      <c r="BI809" s="84"/>
      <c r="BJ809" s="83">
        <v>764</v>
      </c>
      <c r="BK809" s="84"/>
      <c r="BL809" s="83">
        <v>764</v>
      </c>
      <c r="BM809" s="84"/>
      <c r="BN809" s="83">
        <v>764</v>
      </c>
      <c r="BO809" s="84"/>
      <c r="BP809" s="83">
        <v>764</v>
      </c>
      <c r="BQ809" s="84"/>
      <c r="BR809" s="83">
        <v>764</v>
      </c>
      <c r="BS809" s="84"/>
      <c r="BT809" s="83">
        <v>764</v>
      </c>
      <c r="BU809" s="84"/>
      <c r="BV809" s="83">
        <v>764</v>
      </c>
      <c r="BW809" s="84"/>
      <c r="BX809" s="83">
        <v>764</v>
      </c>
      <c r="BY809" s="84"/>
      <c r="BZ809" s="83">
        <v>764</v>
      </c>
      <c r="CA809" s="84"/>
      <c r="CB809" s="83">
        <v>764</v>
      </c>
      <c r="CC809" s="84"/>
      <c r="CD809" s="83">
        <v>764</v>
      </c>
      <c r="CE809" s="84"/>
      <c r="CF809" s="83">
        <v>764</v>
      </c>
      <c r="CG809" s="85"/>
    </row>
    <row r="810" spans="54:85" ht="14.25">
      <c r="BB810" s="83">
        <v>765</v>
      </c>
      <c r="BC810" s="84"/>
      <c r="BD810" s="83">
        <v>765</v>
      </c>
      <c r="BE810" s="84"/>
      <c r="BF810" s="83">
        <v>765</v>
      </c>
      <c r="BG810" s="84"/>
      <c r="BH810" s="83">
        <v>765</v>
      </c>
      <c r="BI810" s="84"/>
      <c r="BJ810" s="83">
        <v>765</v>
      </c>
      <c r="BK810" s="84"/>
      <c r="BL810" s="83">
        <v>765</v>
      </c>
      <c r="BM810" s="84"/>
      <c r="BN810" s="83">
        <v>765</v>
      </c>
      <c r="BO810" s="84"/>
      <c r="BP810" s="83">
        <v>765</v>
      </c>
      <c r="BQ810" s="84"/>
      <c r="BR810" s="83">
        <v>765</v>
      </c>
      <c r="BS810" s="84"/>
      <c r="BT810" s="83">
        <v>765</v>
      </c>
      <c r="BU810" s="84"/>
      <c r="BV810" s="83">
        <v>765</v>
      </c>
      <c r="BW810" s="84"/>
      <c r="BX810" s="83">
        <v>765</v>
      </c>
      <c r="BY810" s="84"/>
      <c r="BZ810" s="83">
        <v>765</v>
      </c>
      <c r="CA810" s="84"/>
      <c r="CB810" s="83">
        <v>765</v>
      </c>
      <c r="CC810" s="84"/>
      <c r="CD810" s="83">
        <v>765</v>
      </c>
      <c r="CE810" s="84"/>
      <c r="CF810" s="83">
        <v>765</v>
      </c>
      <c r="CG810" s="85"/>
    </row>
    <row r="811" spans="54:85" ht="14.25">
      <c r="BB811" s="83">
        <v>766</v>
      </c>
      <c r="BC811" s="84"/>
      <c r="BD811" s="83">
        <v>766</v>
      </c>
      <c r="BE811" s="84"/>
      <c r="BF811" s="83">
        <v>766</v>
      </c>
      <c r="BG811" s="84"/>
      <c r="BH811" s="83">
        <v>766</v>
      </c>
      <c r="BI811" s="84"/>
      <c r="BJ811" s="83">
        <v>766</v>
      </c>
      <c r="BK811" s="84"/>
      <c r="BL811" s="83">
        <v>766</v>
      </c>
      <c r="BM811" s="84"/>
      <c r="BN811" s="83">
        <v>766</v>
      </c>
      <c r="BO811" s="84"/>
      <c r="BP811" s="83">
        <v>766</v>
      </c>
      <c r="BQ811" s="84"/>
      <c r="BR811" s="83">
        <v>766</v>
      </c>
      <c r="BS811" s="84"/>
      <c r="BT811" s="83">
        <v>766</v>
      </c>
      <c r="BU811" s="84"/>
      <c r="BV811" s="83">
        <v>766</v>
      </c>
      <c r="BW811" s="84"/>
      <c r="BX811" s="83">
        <v>766</v>
      </c>
      <c r="BY811" s="84"/>
      <c r="BZ811" s="83">
        <v>766</v>
      </c>
      <c r="CA811" s="84"/>
      <c r="CB811" s="83">
        <v>766</v>
      </c>
      <c r="CC811" s="84"/>
      <c r="CD811" s="83">
        <v>766</v>
      </c>
      <c r="CE811" s="84"/>
      <c r="CF811" s="83">
        <v>766</v>
      </c>
      <c r="CG811" s="85"/>
    </row>
    <row r="812" spans="54:85" ht="14.25">
      <c r="BB812" s="83">
        <v>767</v>
      </c>
      <c r="BC812" s="84"/>
      <c r="BD812" s="83">
        <v>767</v>
      </c>
      <c r="BE812" s="84"/>
      <c r="BF812" s="83">
        <v>767</v>
      </c>
      <c r="BG812" s="84"/>
      <c r="BH812" s="83">
        <v>767</v>
      </c>
      <c r="BI812" s="84"/>
      <c r="BJ812" s="83">
        <v>767</v>
      </c>
      <c r="BK812" s="84"/>
      <c r="BL812" s="83">
        <v>767</v>
      </c>
      <c r="BM812" s="84"/>
      <c r="BN812" s="83">
        <v>767</v>
      </c>
      <c r="BO812" s="84"/>
      <c r="BP812" s="83">
        <v>767</v>
      </c>
      <c r="BQ812" s="84"/>
      <c r="BR812" s="83">
        <v>767</v>
      </c>
      <c r="BS812" s="84"/>
      <c r="BT812" s="83">
        <v>767</v>
      </c>
      <c r="BU812" s="84"/>
      <c r="BV812" s="83">
        <v>767</v>
      </c>
      <c r="BW812" s="84"/>
      <c r="BX812" s="83">
        <v>767</v>
      </c>
      <c r="BY812" s="84"/>
      <c r="BZ812" s="83">
        <v>767</v>
      </c>
      <c r="CA812" s="84"/>
      <c r="CB812" s="83">
        <v>767</v>
      </c>
      <c r="CC812" s="84"/>
      <c r="CD812" s="83">
        <v>767</v>
      </c>
      <c r="CE812" s="84"/>
      <c r="CF812" s="83">
        <v>767</v>
      </c>
      <c r="CG812" s="85"/>
    </row>
    <row r="813" spans="54:85" ht="14.25">
      <c r="BB813" s="83">
        <v>768</v>
      </c>
      <c r="BC813" s="84"/>
      <c r="BD813" s="83">
        <v>768</v>
      </c>
      <c r="BE813" s="84"/>
      <c r="BF813" s="83">
        <v>768</v>
      </c>
      <c r="BG813" s="84"/>
      <c r="BH813" s="83">
        <v>768</v>
      </c>
      <c r="BI813" s="84"/>
      <c r="BJ813" s="83">
        <v>768</v>
      </c>
      <c r="BK813" s="84"/>
      <c r="BL813" s="83">
        <v>768</v>
      </c>
      <c r="BM813" s="84"/>
      <c r="BN813" s="83">
        <v>768</v>
      </c>
      <c r="BO813" s="84"/>
      <c r="BP813" s="83">
        <v>768</v>
      </c>
      <c r="BQ813" s="84"/>
      <c r="BR813" s="83">
        <v>768</v>
      </c>
      <c r="BS813" s="84"/>
      <c r="BT813" s="83">
        <v>768</v>
      </c>
      <c r="BU813" s="84"/>
      <c r="BV813" s="83">
        <v>768</v>
      </c>
      <c r="BW813" s="84"/>
      <c r="BX813" s="83">
        <v>768</v>
      </c>
      <c r="BY813" s="84"/>
      <c r="BZ813" s="83">
        <v>768</v>
      </c>
      <c r="CA813" s="84"/>
      <c r="CB813" s="83">
        <v>768</v>
      </c>
      <c r="CC813" s="84"/>
      <c r="CD813" s="83">
        <v>768</v>
      </c>
      <c r="CE813" s="84"/>
      <c r="CF813" s="83">
        <v>768</v>
      </c>
      <c r="CG813" s="85"/>
    </row>
    <row r="814" spans="54:85" ht="14.25">
      <c r="BB814" s="83">
        <v>769</v>
      </c>
      <c r="BC814" s="84"/>
      <c r="BD814" s="83">
        <v>769</v>
      </c>
      <c r="BE814" s="84"/>
      <c r="BF814" s="83">
        <v>769</v>
      </c>
      <c r="BG814" s="84"/>
      <c r="BH814" s="83">
        <v>769</v>
      </c>
      <c r="BI814" s="84"/>
      <c r="BJ814" s="83">
        <v>769</v>
      </c>
      <c r="BK814" s="84"/>
      <c r="BL814" s="83">
        <v>769</v>
      </c>
      <c r="BM814" s="84"/>
      <c r="BN814" s="83">
        <v>769</v>
      </c>
      <c r="BO814" s="84"/>
      <c r="BP814" s="83">
        <v>769</v>
      </c>
      <c r="BQ814" s="84"/>
      <c r="BR814" s="83">
        <v>769</v>
      </c>
      <c r="BS814" s="84"/>
      <c r="BT814" s="83">
        <v>769</v>
      </c>
      <c r="BU814" s="84"/>
      <c r="BV814" s="83">
        <v>769</v>
      </c>
      <c r="BW814" s="84"/>
      <c r="BX814" s="83">
        <v>769</v>
      </c>
      <c r="BY814" s="84"/>
      <c r="BZ814" s="83">
        <v>769</v>
      </c>
      <c r="CA814" s="84"/>
      <c r="CB814" s="83">
        <v>769</v>
      </c>
      <c r="CC814" s="84"/>
      <c r="CD814" s="83">
        <v>769</v>
      </c>
      <c r="CE814" s="84"/>
      <c r="CF814" s="83">
        <v>769</v>
      </c>
      <c r="CG814" s="85"/>
    </row>
    <row r="815" spans="54:85" ht="14.25">
      <c r="BB815" s="83">
        <v>770</v>
      </c>
      <c r="BC815" s="84"/>
      <c r="BD815" s="83">
        <v>770</v>
      </c>
      <c r="BE815" s="84"/>
      <c r="BF815" s="83">
        <v>770</v>
      </c>
      <c r="BG815" s="84"/>
      <c r="BH815" s="83">
        <v>770</v>
      </c>
      <c r="BI815" s="84"/>
      <c r="BJ815" s="83">
        <v>770</v>
      </c>
      <c r="BK815" s="84"/>
      <c r="BL815" s="83">
        <v>770</v>
      </c>
      <c r="BM815" s="84"/>
      <c r="BN815" s="83">
        <v>770</v>
      </c>
      <c r="BO815" s="84"/>
      <c r="BP815" s="83">
        <v>770</v>
      </c>
      <c r="BQ815" s="84"/>
      <c r="BR815" s="83">
        <v>770</v>
      </c>
      <c r="BS815" s="84"/>
      <c r="BT815" s="83">
        <v>770</v>
      </c>
      <c r="BU815" s="84"/>
      <c r="BV815" s="83">
        <v>770</v>
      </c>
      <c r="BW815" s="84"/>
      <c r="BX815" s="83">
        <v>770</v>
      </c>
      <c r="BY815" s="84"/>
      <c r="BZ815" s="83">
        <v>770</v>
      </c>
      <c r="CA815" s="84"/>
      <c r="CB815" s="83">
        <v>770</v>
      </c>
      <c r="CC815" s="84"/>
      <c r="CD815" s="83">
        <v>770</v>
      </c>
      <c r="CE815" s="84"/>
      <c r="CF815" s="83">
        <v>770</v>
      </c>
      <c r="CG815" s="85"/>
    </row>
    <row r="816" spans="54:85" ht="14.25">
      <c r="BB816" s="83">
        <v>771</v>
      </c>
      <c r="BC816" s="84"/>
      <c r="BD816" s="83">
        <v>771</v>
      </c>
      <c r="BE816" s="84"/>
      <c r="BF816" s="83">
        <v>771</v>
      </c>
      <c r="BG816" s="84"/>
      <c r="BH816" s="83">
        <v>771</v>
      </c>
      <c r="BI816" s="84"/>
      <c r="BJ816" s="83">
        <v>771</v>
      </c>
      <c r="BK816" s="84"/>
      <c r="BL816" s="83">
        <v>771</v>
      </c>
      <c r="BM816" s="84"/>
      <c r="BN816" s="83">
        <v>771</v>
      </c>
      <c r="BO816" s="84"/>
      <c r="BP816" s="83">
        <v>771</v>
      </c>
      <c r="BQ816" s="84"/>
      <c r="BR816" s="83">
        <v>771</v>
      </c>
      <c r="BS816" s="84"/>
      <c r="BT816" s="83">
        <v>771</v>
      </c>
      <c r="BU816" s="84"/>
      <c r="BV816" s="83">
        <v>771</v>
      </c>
      <c r="BW816" s="84"/>
      <c r="BX816" s="83">
        <v>771</v>
      </c>
      <c r="BY816" s="84"/>
      <c r="BZ816" s="83">
        <v>771</v>
      </c>
      <c r="CA816" s="84"/>
      <c r="CB816" s="83">
        <v>771</v>
      </c>
      <c r="CC816" s="84"/>
      <c r="CD816" s="83">
        <v>771</v>
      </c>
      <c r="CE816" s="84"/>
      <c r="CF816" s="83">
        <v>771</v>
      </c>
      <c r="CG816" s="85"/>
    </row>
    <row r="817" spans="54:85" ht="14.25">
      <c r="BB817" s="83">
        <v>772</v>
      </c>
      <c r="BC817" s="84"/>
      <c r="BD817" s="83">
        <v>772</v>
      </c>
      <c r="BE817" s="84"/>
      <c r="BF817" s="83">
        <v>772</v>
      </c>
      <c r="BG817" s="84"/>
      <c r="BH817" s="83">
        <v>772</v>
      </c>
      <c r="BI817" s="84"/>
      <c r="BJ817" s="83">
        <v>772</v>
      </c>
      <c r="BK817" s="84"/>
      <c r="BL817" s="83">
        <v>772</v>
      </c>
      <c r="BM817" s="84"/>
      <c r="BN817" s="83">
        <v>772</v>
      </c>
      <c r="BO817" s="84"/>
      <c r="BP817" s="83">
        <v>772</v>
      </c>
      <c r="BQ817" s="84"/>
      <c r="BR817" s="83">
        <v>772</v>
      </c>
      <c r="BS817" s="84"/>
      <c r="BT817" s="83">
        <v>772</v>
      </c>
      <c r="BU817" s="84"/>
      <c r="BV817" s="83">
        <v>772</v>
      </c>
      <c r="BW817" s="84"/>
      <c r="BX817" s="83">
        <v>772</v>
      </c>
      <c r="BY817" s="84"/>
      <c r="BZ817" s="83">
        <v>772</v>
      </c>
      <c r="CA817" s="84"/>
      <c r="CB817" s="83">
        <v>772</v>
      </c>
      <c r="CC817" s="84"/>
      <c r="CD817" s="83">
        <v>772</v>
      </c>
      <c r="CE817" s="84"/>
      <c r="CF817" s="83">
        <v>772</v>
      </c>
      <c r="CG817" s="85"/>
    </row>
    <row r="818" spans="54:85" ht="14.25">
      <c r="BB818" s="83">
        <v>773</v>
      </c>
      <c r="BC818" s="84"/>
      <c r="BD818" s="83">
        <v>773</v>
      </c>
      <c r="BE818" s="84"/>
      <c r="BF818" s="83">
        <v>773</v>
      </c>
      <c r="BG818" s="84"/>
      <c r="BH818" s="83">
        <v>773</v>
      </c>
      <c r="BI818" s="84"/>
      <c r="BJ818" s="83">
        <v>773</v>
      </c>
      <c r="BK818" s="84"/>
      <c r="BL818" s="83">
        <v>773</v>
      </c>
      <c r="BM818" s="84"/>
      <c r="BN818" s="83">
        <v>773</v>
      </c>
      <c r="BO818" s="84"/>
      <c r="BP818" s="83">
        <v>773</v>
      </c>
      <c r="BQ818" s="84"/>
      <c r="BR818" s="83">
        <v>773</v>
      </c>
      <c r="BS818" s="84"/>
      <c r="BT818" s="83">
        <v>773</v>
      </c>
      <c r="BU818" s="84"/>
      <c r="BV818" s="83">
        <v>773</v>
      </c>
      <c r="BW818" s="84"/>
      <c r="BX818" s="83">
        <v>773</v>
      </c>
      <c r="BY818" s="84"/>
      <c r="BZ818" s="83">
        <v>773</v>
      </c>
      <c r="CA818" s="84"/>
      <c r="CB818" s="83">
        <v>773</v>
      </c>
      <c r="CC818" s="84"/>
      <c r="CD818" s="83">
        <v>773</v>
      </c>
      <c r="CE818" s="84"/>
      <c r="CF818" s="83">
        <v>773</v>
      </c>
      <c r="CG818" s="85"/>
    </row>
    <row r="819" spans="54:85" ht="14.25">
      <c r="BB819" s="83">
        <v>774</v>
      </c>
      <c r="BC819" s="84"/>
      <c r="BD819" s="83">
        <v>774</v>
      </c>
      <c r="BE819" s="84"/>
      <c r="BF819" s="83">
        <v>774</v>
      </c>
      <c r="BG819" s="84"/>
      <c r="BH819" s="83">
        <v>774</v>
      </c>
      <c r="BI819" s="84"/>
      <c r="BJ819" s="83">
        <v>774</v>
      </c>
      <c r="BK819" s="84"/>
      <c r="BL819" s="83">
        <v>774</v>
      </c>
      <c r="BM819" s="84"/>
      <c r="BN819" s="83">
        <v>774</v>
      </c>
      <c r="BO819" s="84"/>
      <c r="BP819" s="83">
        <v>774</v>
      </c>
      <c r="BQ819" s="84"/>
      <c r="BR819" s="83">
        <v>774</v>
      </c>
      <c r="BS819" s="84"/>
      <c r="BT819" s="83">
        <v>774</v>
      </c>
      <c r="BU819" s="84"/>
      <c r="BV819" s="83">
        <v>774</v>
      </c>
      <c r="BW819" s="84"/>
      <c r="BX819" s="83">
        <v>774</v>
      </c>
      <c r="BY819" s="84"/>
      <c r="BZ819" s="83">
        <v>774</v>
      </c>
      <c r="CA819" s="84"/>
      <c r="CB819" s="83">
        <v>774</v>
      </c>
      <c r="CC819" s="84"/>
      <c r="CD819" s="83">
        <v>774</v>
      </c>
      <c r="CE819" s="84"/>
      <c r="CF819" s="83">
        <v>774</v>
      </c>
      <c r="CG819" s="85"/>
    </row>
    <row r="820" spans="54:85" ht="14.25">
      <c r="BB820" s="83">
        <v>775</v>
      </c>
      <c r="BC820" s="84"/>
      <c r="BD820" s="83">
        <v>775</v>
      </c>
      <c r="BE820" s="84"/>
      <c r="BF820" s="83">
        <v>775</v>
      </c>
      <c r="BG820" s="84"/>
      <c r="BH820" s="83">
        <v>775</v>
      </c>
      <c r="BI820" s="84"/>
      <c r="BJ820" s="83">
        <v>775</v>
      </c>
      <c r="BK820" s="84"/>
      <c r="BL820" s="83">
        <v>775</v>
      </c>
      <c r="BM820" s="84"/>
      <c r="BN820" s="83">
        <v>775</v>
      </c>
      <c r="BO820" s="84"/>
      <c r="BP820" s="83">
        <v>775</v>
      </c>
      <c r="BQ820" s="84"/>
      <c r="BR820" s="83">
        <v>775</v>
      </c>
      <c r="BS820" s="84"/>
      <c r="BT820" s="83">
        <v>775</v>
      </c>
      <c r="BU820" s="84"/>
      <c r="BV820" s="83">
        <v>775</v>
      </c>
      <c r="BW820" s="84"/>
      <c r="BX820" s="83">
        <v>775</v>
      </c>
      <c r="BY820" s="84"/>
      <c r="BZ820" s="83">
        <v>775</v>
      </c>
      <c r="CA820" s="84"/>
      <c r="CB820" s="83">
        <v>775</v>
      </c>
      <c r="CC820" s="84"/>
      <c r="CD820" s="83">
        <v>775</v>
      </c>
      <c r="CE820" s="84"/>
      <c r="CF820" s="83">
        <v>775</v>
      </c>
      <c r="CG820" s="85"/>
    </row>
    <row r="821" spans="54:85" ht="14.25">
      <c r="BB821" s="83">
        <v>776</v>
      </c>
      <c r="BC821" s="84"/>
      <c r="BD821" s="83">
        <v>776</v>
      </c>
      <c r="BE821" s="84"/>
      <c r="BF821" s="83">
        <v>776</v>
      </c>
      <c r="BG821" s="84"/>
      <c r="BH821" s="83">
        <v>776</v>
      </c>
      <c r="BI821" s="84"/>
      <c r="BJ821" s="83">
        <v>776</v>
      </c>
      <c r="BK821" s="84"/>
      <c r="BL821" s="83">
        <v>776</v>
      </c>
      <c r="BM821" s="84"/>
      <c r="BN821" s="83">
        <v>776</v>
      </c>
      <c r="BO821" s="84"/>
      <c r="BP821" s="83">
        <v>776</v>
      </c>
      <c r="BQ821" s="84"/>
      <c r="BR821" s="83">
        <v>776</v>
      </c>
      <c r="BS821" s="84"/>
      <c r="BT821" s="83">
        <v>776</v>
      </c>
      <c r="BU821" s="84"/>
      <c r="BV821" s="83">
        <v>776</v>
      </c>
      <c r="BW821" s="84"/>
      <c r="BX821" s="83">
        <v>776</v>
      </c>
      <c r="BY821" s="84"/>
      <c r="BZ821" s="83">
        <v>776</v>
      </c>
      <c r="CA821" s="84"/>
      <c r="CB821" s="83">
        <v>776</v>
      </c>
      <c r="CC821" s="84"/>
      <c r="CD821" s="83">
        <v>776</v>
      </c>
      <c r="CE821" s="84"/>
      <c r="CF821" s="83">
        <v>776</v>
      </c>
      <c r="CG821" s="85"/>
    </row>
    <row r="822" spans="54:85" ht="14.25">
      <c r="BB822" s="83">
        <v>777</v>
      </c>
      <c r="BC822" s="84"/>
      <c r="BD822" s="83">
        <v>777</v>
      </c>
      <c r="BE822" s="84"/>
      <c r="BF822" s="83">
        <v>777</v>
      </c>
      <c r="BG822" s="84"/>
      <c r="BH822" s="83">
        <v>777</v>
      </c>
      <c r="BI822" s="84"/>
      <c r="BJ822" s="83">
        <v>777</v>
      </c>
      <c r="BK822" s="84"/>
      <c r="BL822" s="83">
        <v>777</v>
      </c>
      <c r="BM822" s="84"/>
      <c r="BN822" s="83">
        <v>777</v>
      </c>
      <c r="BO822" s="84"/>
      <c r="BP822" s="83">
        <v>777</v>
      </c>
      <c r="BQ822" s="84"/>
      <c r="BR822" s="83">
        <v>777</v>
      </c>
      <c r="BS822" s="84"/>
      <c r="BT822" s="83">
        <v>777</v>
      </c>
      <c r="BU822" s="84"/>
      <c r="BV822" s="83">
        <v>777</v>
      </c>
      <c r="BW822" s="84"/>
      <c r="BX822" s="83">
        <v>777</v>
      </c>
      <c r="BY822" s="84"/>
      <c r="BZ822" s="83">
        <v>777</v>
      </c>
      <c r="CA822" s="84"/>
      <c r="CB822" s="83">
        <v>777</v>
      </c>
      <c r="CC822" s="84"/>
      <c r="CD822" s="83">
        <v>777</v>
      </c>
      <c r="CE822" s="84"/>
      <c r="CF822" s="83">
        <v>777</v>
      </c>
      <c r="CG822" s="85"/>
    </row>
    <row r="823" spans="54:85" ht="14.25">
      <c r="BB823" s="83">
        <v>778</v>
      </c>
      <c r="BC823" s="84"/>
      <c r="BD823" s="83">
        <v>778</v>
      </c>
      <c r="BE823" s="84"/>
      <c r="BF823" s="83">
        <v>778</v>
      </c>
      <c r="BG823" s="84"/>
      <c r="BH823" s="83">
        <v>778</v>
      </c>
      <c r="BI823" s="84"/>
      <c r="BJ823" s="83">
        <v>778</v>
      </c>
      <c r="BK823" s="84"/>
      <c r="BL823" s="83">
        <v>778</v>
      </c>
      <c r="BM823" s="84"/>
      <c r="BN823" s="83">
        <v>778</v>
      </c>
      <c r="BO823" s="84"/>
      <c r="BP823" s="83">
        <v>778</v>
      </c>
      <c r="BQ823" s="84"/>
      <c r="BR823" s="83">
        <v>778</v>
      </c>
      <c r="BS823" s="84"/>
      <c r="BT823" s="83">
        <v>778</v>
      </c>
      <c r="BU823" s="84"/>
      <c r="BV823" s="83">
        <v>778</v>
      </c>
      <c r="BW823" s="84"/>
      <c r="BX823" s="83">
        <v>778</v>
      </c>
      <c r="BY823" s="84"/>
      <c r="BZ823" s="83">
        <v>778</v>
      </c>
      <c r="CA823" s="84"/>
      <c r="CB823" s="83">
        <v>778</v>
      </c>
      <c r="CC823" s="84"/>
      <c r="CD823" s="83">
        <v>778</v>
      </c>
      <c r="CE823" s="84"/>
      <c r="CF823" s="83">
        <v>778</v>
      </c>
      <c r="CG823" s="85"/>
    </row>
    <row r="824" spans="54:85" ht="14.25">
      <c r="BB824" s="83">
        <v>779</v>
      </c>
      <c r="BC824" s="84"/>
      <c r="BD824" s="83">
        <v>779</v>
      </c>
      <c r="BE824" s="84"/>
      <c r="BF824" s="83">
        <v>779</v>
      </c>
      <c r="BG824" s="84"/>
      <c r="BH824" s="83">
        <v>779</v>
      </c>
      <c r="BI824" s="84"/>
      <c r="BJ824" s="83">
        <v>779</v>
      </c>
      <c r="BK824" s="84"/>
      <c r="BL824" s="83">
        <v>779</v>
      </c>
      <c r="BM824" s="84"/>
      <c r="BN824" s="83">
        <v>779</v>
      </c>
      <c r="BO824" s="84"/>
      <c r="BP824" s="83">
        <v>779</v>
      </c>
      <c r="BQ824" s="84"/>
      <c r="BR824" s="83">
        <v>779</v>
      </c>
      <c r="BS824" s="84"/>
      <c r="BT824" s="83">
        <v>779</v>
      </c>
      <c r="BU824" s="84"/>
      <c r="BV824" s="83">
        <v>779</v>
      </c>
      <c r="BW824" s="84"/>
      <c r="BX824" s="83">
        <v>779</v>
      </c>
      <c r="BY824" s="84"/>
      <c r="BZ824" s="83">
        <v>779</v>
      </c>
      <c r="CA824" s="84"/>
      <c r="CB824" s="83">
        <v>779</v>
      </c>
      <c r="CC824" s="84"/>
      <c r="CD824" s="83">
        <v>779</v>
      </c>
      <c r="CE824" s="84"/>
      <c r="CF824" s="83">
        <v>779</v>
      </c>
      <c r="CG824" s="85"/>
    </row>
    <row r="825" spans="54:85" ht="14.25">
      <c r="BB825" s="83">
        <v>780</v>
      </c>
      <c r="BC825" s="84"/>
      <c r="BD825" s="83">
        <v>780</v>
      </c>
      <c r="BE825" s="84"/>
      <c r="BF825" s="83">
        <v>780</v>
      </c>
      <c r="BG825" s="84"/>
      <c r="BH825" s="83">
        <v>780</v>
      </c>
      <c r="BI825" s="84"/>
      <c r="BJ825" s="83">
        <v>780</v>
      </c>
      <c r="BK825" s="84"/>
      <c r="BL825" s="83">
        <v>780</v>
      </c>
      <c r="BM825" s="84"/>
      <c r="BN825" s="83">
        <v>780</v>
      </c>
      <c r="BO825" s="84"/>
      <c r="BP825" s="83">
        <v>780</v>
      </c>
      <c r="BQ825" s="84"/>
      <c r="BR825" s="83">
        <v>780</v>
      </c>
      <c r="BS825" s="84"/>
      <c r="BT825" s="83">
        <v>780</v>
      </c>
      <c r="BU825" s="84"/>
      <c r="BV825" s="83">
        <v>780</v>
      </c>
      <c r="BW825" s="84"/>
      <c r="BX825" s="83">
        <v>780</v>
      </c>
      <c r="BY825" s="84"/>
      <c r="BZ825" s="83">
        <v>780</v>
      </c>
      <c r="CA825" s="84"/>
      <c r="CB825" s="83">
        <v>780</v>
      </c>
      <c r="CC825" s="84"/>
      <c r="CD825" s="83">
        <v>780</v>
      </c>
      <c r="CE825" s="84"/>
      <c r="CF825" s="83">
        <v>780</v>
      </c>
      <c r="CG825" s="85"/>
    </row>
    <row r="826" spans="54:85" ht="14.25">
      <c r="BB826" s="83">
        <v>781</v>
      </c>
      <c r="BC826" s="84"/>
      <c r="BD826" s="83">
        <v>781</v>
      </c>
      <c r="BE826" s="84"/>
      <c r="BF826" s="83">
        <v>781</v>
      </c>
      <c r="BG826" s="84"/>
      <c r="BH826" s="83">
        <v>781</v>
      </c>
      <c r="BI826" s="84"/>
      <c r="BJ826" s="83">
        <v>781</v>
      </c>
      <c r="BK826" s="84"/>
      <c r="BL826" s="83">
        <v>781</v>
      </c>
      <c r="BM826" s="84"/>
      <c r="BN826" s="83">
        <v>781</v>
      </c>
      <c r="BO826" s="84"/>
      <c r="BP826" s="83">
        <v>781</v>
      </c>
      <c r="BQ826" s="84"/>
      <c r="BR826" s="83">
        <v>781</v>
      </c>
      <c r="BS826" s="84"/>
      <c r="BT826" s="83">
        <v>781</v>
      </c>
      <c r="BU826" s="84"/>
      <c r="BV826" s="83">
        <v>781</v>
      </c>
      <c r="BW826" s="84"/>
      <c r="BX826" s="83">
        <v>781</v>
      </c>
      <c r="BY826" s="84"/>
      <c r="BZ826" s="83">
        <v>781</v>
      </c>
      <c r="CA826" s="84"/>
      <c r="CB826" s="83">
        <v>781</v>
      </c>
      <c r="CC826" s="84"/>
      <c r="CD826" s="83">
        <v>781</v>
      </c>
      <c r="CE826" s="84"/>
      <c r="CF826" s="83">
        <v>781</v>
      </c>
      <c r="CG826" s="85"/>
    </row>
    <row r="827" spans="54:85" ht="14.25">
      <c r="BB827" s="83">
        <v>782</v>
      </c>
      <c r="BC827" s="84"/>
      <c r="BD827" s="83">
        <v>782</v>
      </c>
      <c r="BE827" s="84"/>
      <c r="BF827" s="83">
        <v>782</v>
      </c>
      <c r="BG827" s="84"/>
      <c r="BH827" s="83">
        <v>782</v>
      </c>
      <c r="BI827" s="84"/>
      <c r="BJ827" s="83">
        <v>782</v>
      </c>
      <c r="BK827" s="84"/>
      <c r="BL827" s="83">
        <v>782</v>
      </c>
      <c r="BM827" s="84"/>
      <c r="BN827" s="83">
        <v>782</v>
      </c>
      <c r="BO827" s="84"/>
      <c r="BP827" s="83">
        <v>782</v>
      </c>
      <c r="BQ827" s="84"/>
      <c r="BR827" s="83">
        <v>782</v>
      </c>
      <c r="BS827" s="84"/>
      <c r="BT827" s="83">
        <v>782</v>
      </c>
      <c r="BU827" s="84"/>
      <c r="BV827" s="83">
        <v>782</v>
      </c>
      <c r="BW827" s="84"/>
      <c r="BX827" s="83">
        <v>782</v>
      </c>
      <c r="BY827" s="84"/>
      <c r="BZ827" s="83">
        <v>782</v>
      </c>
      <c r="CA827" s="84"/>
      <c r="CB827" s="83">
        <v>782</v>
      </c>
      <c r="CC827" s="84"/>
      <c r="CD827" s="83">
        <v>782</v>
      </c>
      <c r="CE827" s="84"/>
      <c r="CF827" s="83">
        <v>782</v>
      </c>
      <c r="CG827" s="85"/>
    </row>
    <row r="828" spans="54:85" ht="14.25">
      <c r="BB828" s="83">
        <v>783</v>
      </c>
      <c r="BC828" s="84"/>
      <c r="BD828" s="83">
        <v>783</v>
      </c>
      <c r="BE828" s="84"/>
      <c r="BF828" s="83">
        <v>783</v>
      </c>
      <c r="BG828" s="84"/>
      <c r="BH828" s="83">
        <v>783</v>
      </c>
      <c r="BI828" s="84"/>
      <c r="BJ828" s="83">
        <v>783</v>
      </c>
      <c r="BK828" s="84"/>
      <c r="BL828" s="83">
        <v>783</v>
      </c>
      <c r="BM828" s="84"/>
      <c r="BN828" s="83">
        <v>783</v>
      </c>
      <c r="BO828" s="84"/>
      <c r="BP828" s="83">
        <v>783</v>
      </c>
      <c r="BQ828" s="84"/>
      <c r="BR828" s="83">
        <v>783</v>
      </c>
      <c r="BS828" s="84"/>
      <c r="BT828" s="83">
        <v>783</v>
      </c>
      <c r="BU828" s="84"/>
      <c r="BV828" s="83">
        <v>783</v>
      </c>
      <c r="BW828" s="84"/>
      <c r="BX828" s="83">
        <v>783</v>
      </c>
      <c r="BY828" s="84"/>
      <c r="BZ828" s="83">
        <v>783</v>
      </c>
      <c r="CA828" s="84"/>
      <c r="CB828" s="83">
        <v>783</v>
      </c>
      <c r="CC828" s="84"/>
      <c r="CD828" s="83">
        <v>783</v>
      </c>
      <c r="CE828" s="84"/>
      <c r="CF828" s="83">
        <v>783</v>
      </c>
      <c r="CG828" s="85"/>
    </row>
    <row r="829" spans="54:85" ht="14.25">
      <c r="BB829" s="83">
        <v>784</v>
      </c>
      <c r="BC829" s="84"/>
      <c r="BD829" s="83">
        <v>784</v>
      </c>
      <c r="BE829" s="84"/>
      <c r="BF829" s="83">
        <v>784</v>
      </c>
      <c r="BG829" s="84"/>
      <c r="BH829" s="83">
        <v>784</v>
      </c>
      <c r="BI829" s="84"/>
      <c r="BJ829" s="83">
        <v>784</v>
      </c>
      <c r="BK829" s="84"/>
      <c r="BL829" s="83">
        <v>784</v>
      </c>
      <c r="BM829" s="84"/>
      <c r="BN829" s="83">
        <v>784</v>
      </c>
      <c r="BO829" s="84"/>
      <c r="BP829" s="83">
        <v>784</v>
      </c>
      <c r="BQ829" s="84"/>
      <c r="BR829" s="83">
        <v>784</v>
      </c>
      <c r="BS829" s="84"/>
      <c r="BT829" s="83">
        <v>784</v>
      </c>
      <c r="BU829" s="84"/>
      <c r="BV829" s="83">
        <v>784</v>
      </c>
      <c r="BW829" s="84"/>
      <c r="BX829" s="83">
        <v>784</v>
      </c>
      <c r="BY829" s="84"/>
      <c r="BZ829" s="83">
        <v>784</v>
      </c>
      <c r="CA829" s="84"/>
      <c r="CB829" s="83">
        <v>784</v>
      </c>
      <c r="CC829" s="84"/>
      <c r="CD829" s="83">
        <v>784</v>
      </c>
      <c r="CE829" s="84"/>
      <c r="CF829" s="83">
        <v>784</v>
      </c>
      <c r="CG829" s="85"/>
    </row>
    <row r="830" spans="54:85" ht="14.25">
      <c r="BB830" s="83">
        <v>785</v>
      </c>
      <c r="BC830" s="84"/>
      <c r="BD830" s="83">
        <v>785</v>
      </c>
      <c r="BE830" s="84"/>
      <c r="BF830" s="83">
        <v>785</v>
      </c>
      <c r="BG830" s="84"/>
      <c r="BH830" s="83">
        <v>785</v>
      </c>
      <c r="BI830" s="84"/>
      <c r="BJ830" s="83">
        <v>785</v>
      </c>
      <c r="BK830" s="84"/>
      <c r="BL830" s="83">
        <v>785</v>
      </c>
      <c r="BM830" s="84"/>
      <c r="BN830" s="83">
        <v>785</v>
      </c>
      <c r="BO830" s="84"/>
      <c r="BP830" s="83">
        <v>785</v>
      </c>
      <c r="BQ830" s="84"/>
      <c r="BR830" s="83">
        <v>785</v>
      </c>
      <c r="BS830" s="84"/>
      <c r="BT830" s="83">
        <v>785</v>
      </c>
      <c r="BU830" s="84"/>
      <c r="BV830" s="83">
        <v>785</v>
      </c>
      <c r="BW830" s="84"/>
      <c r="BX830" s="83">
        <v>785</v>
      </c>
      <c r="BY830" s="84"/>
      <c r="BZ830" s="83">
        <v>785</v>
      </c>
      <c r="CA830" s="84"/>
      <c r="CB830" s="83">
        <v>785</v>
      </c>
      <c r="CC830" s="84"/>
      <c r="CD830" s="83">
        <v>785</v>
      </c>
      <c r="CE830" s="84"/>
      <c r="CF830" s="83">
        <v>785</v>
      </c>
      <c r="CG830" s="85"/>
    </row>
    <row r="831" spans="54:85" ht="14.25">
      <c r="BB831" s="83">
        <v>786</v>
      </c>
      <c r="BC831" s="84"/>
      <c r="BD831" s="83">
        <v>786</v>
      </c>
      <c r="BE831" s="84"/>
      <c r="BF831" s="83">
        <v>786</v>
      </c>
      <c r="BG831" s="84"/>
      <c r="BH831" s="83">
        <v>786</v>
      </c>
      <c r="BI831" s="84"/>
      <c r="BJ831" s="83">
        <v>786</v>
      </c>
      <c r="BK831" s="84"/>
      <c r="BL831" s="83">
        <v>786</v>
      </c>
      <c r="BM831" s="84"/>
      <c r="BN831" s="83">
        <v>786</v>
      </c>
      <c r="BO831" s="84"/>
      <c r="BP831" s="83">
        <v>786</v>
      </c>
      <c r="BQ831" s="84"/>
      <c r="BR831" s="83">
        <v>786</v>
      </c>
      <c r="BS831" s="84"/>
      <c r="BT831" s="83">
        <v>786</v>
      </c>
      <c r="BU831" s="84"/>
      <c r="BV831" s="83">
        <v>786</v>
      </c>
      <c r="BW831" s="84"/>
      <c r="BX831" s="83">
        <v>786</v>
      </c>
      <c r="BY831" s="84"/>
      <c r="BZ831" s="83">
        <v>786</v>
      </c>
      <c r="CA831" s="84"/>
      <c r="CB831" s="83">
        <v>786</v>
      </c>
      <c r="CC831" s="84"/>
      <c r="CD831" s="83">
        <v>786</v>
      </c>
      <c r="CE831" s="84"/>
      <c r="CF831" s="83">
        <v>786</v>
      </c>
      <c r="CG831" s="85"/>
    </row>
    <row r="832" spans="54:85" ht="14.25">
      <c r="BB832" s="83">
        <v>787</v>
      </c>
      <c r="BC832" s="84"/>
      <c r="BD832" s="83">
        <v>787</v>
      </c>
      <c r="BE832" s="84"/>
      <c r="BF832" s="83">
        <v>787</v>
      </c>
      <c r="BG832" s="84"/>
      <c r="BH832" s="83">
        <v>787</v>
      </c>
      <c r="BI832" s="84"/>
      <c r="BJ832" s="83">
        <v>787</v>
      </c>
      <c r="BK832" s="84"/>
      <c r="BL832" s="83">
        <v>787</v>
      </c>
      <c r="BM832" s="84"/>
      <c r="BN832" s="83">
        <v>787</v>
      </c>
      <c r="BO832" s="84"/>
      <c r="BP832" s="83">
        <v>787</v>
      </c>
      <c r="BQ832" s="84"/>
      <c r="BR832" s="83">
        <v>787</v>
      </c>
      <c r="BS832" s="84"/>
      <c r="BT832" s="83">
        <v>787</v>
      </c>
      <c r="BU832" s="84"/>
      <c r="BV832" s="83">
        <v>787</v>
      </c>
      <c r="BW832" s="84"/>
      <c r="BX832" s="83">
        <v>787</v>
      </c>
      <c r="BY832" s="84"/>
      <c r="BZ832" s="83">
        <v>787</v>
      </c>
      <c r="CA832" s="84"/>
      <c r="CB832" s="83">
        <v>787</v>
      </c>
      <c r="CC832" s="84"/>
      <c r="CD832" s="83">
        <v>787</v>
      </c>
      <c r="CE832" s="84"/>
      <c r="CF832" s="83">
        <v>787</v>
      </c>
      <c r="CG832" s="85"/>
    </row>
    <row r="833" spans="54:85" ht="14.25">
      <c r="BB833" s="83">
        <v>788</v>
      </c>
      <c r="BC833" s="84"/>
      <c r="BD833" s="83">
        <v>788</v>
      </c>
      <c r="BE833" s="84"/>
      <c r="BF833" s="83">
        <v>788</v>
      </c>
      <c r="BG833" s="84"/>
      <c r="BH833" s="83">
        <v>788</v>
      </c>
      <c r="BI833" s="84"/>
      <c r="BJ833" s="83">
        <v>788</v>
      </c>
      <c r="BK833" s="84"/>
      <c r="BL833" s="83">
        <v>788</v>
      </c>
      <c r="BM833" s="84"/>
      <c r="BN833" s="83">
        <v>788</v>
      </c>
      <c r="BO833" s="84"/>
      <c r="BP833" s="83">
        <v>788</v>
      </c>
      <c r="BQ833" s="84"/>
      <c r="BR833" s="83">
        <v>788</v>
      </c>
      <c r="BS833" s="84"/>
      <c r="BT833" s="83">
        <v>788</v>
      </c>
      <c r="BU833" s="84"/>
      <c r="BV833" s="83">
        <v>788</v>
      </c>
      <c r="BW833" s="84"/>
      <c r="BX833" s="83">
        <v>788</v>
      </c>
      <c r="BY833" s="84"/>
      <c r="BZ833" s="83">
        <v>788</v>
      </c>
      <c r="CA833" s="84"/>
      <c r="CB833" s="83">
        <v>788</v>
      </c>
      <c r="CC833" s="84"/>
      <c r="CD833" s="83">
        <v>788</v>
      </c>
      <c r="CE833" s="84"/>
      <c r="CF833" s="83">
        <v>788</v>
      </c>
      <c r="CG833" s="85"/>
    </row>
    <row r="834" spans="54:85" ht="14.25">
      <c r="BB834" s="83">
        <v>789</v>
      </c>
      <c r="BC834" s="84"/>
      <c r="BD834" s="83">
        <v>789</v>
      </c>
      <c r="BE834" s="84"/>
      <c r="BF834" s="83">
        <v>789</v>
      </c>
      <c r="BG834" s="84"/>
      <c r="BH834" s="83">
        <v>789</v>
      </c>
      <c r="BI834" s="84"/>
      <c r="BJ834" s="83">
        <v>789</v>
      </c>
      <c r="BK834" s="84"/>
      <c r="BL834" s="83">
        <v>789</v>
      </c>
      <c r="BM834" s="84"/>
      <c r="BN834" s="83">
        <v>789</v>
      </c>
      <c r="BO834" s="84"/>
      <c r="BP834" s="83">
        <v>789</v>
      </c>
      <c r="BQ834" s="84"/>
      <c r="BR834" s="83">
        <v>789</v>
      </c>
      <c r="BS834" s="84"/>
      <c r="BT834" s="83">
        <v>789</v>
      </c>
      <c r="BU834" s="84"/>
      <c r="BV834" s="83">
        <v>789</v>
      </c>
      <c r="BW834" s="84"/>
      <c r="BX834" s="83">
        <v>789</v>
      </c>
      <c r="BY834" s="84"/>
      <c r="BZ834" s="83">
        <v>789</v>
      </c>
      <c r="CA834" s="84"/>
      <c r="CB834" s="83">
        <v>789</v>
      </c>
      <c r="CC834" s="84"/>
      <c r="CD834" s="83">
        <v>789</v>
      </c>
      <c r="CE834" s="84"/>
      <c r="CF834" s="83">
        <v>789</v>
      </c>
      <c r="CG834" s="85"/>
    </row>
    <row r="835" spans="54:85" ht="14.25">
      <c r="BB835" s="83">
        <v>790</v>
      </c>
      <c r="BC835" s="84"/>
      <c r="BD835" s="83">
        <v>790</v>
      </c>
      <c r="BE835" s="84"/>
      <c r="BF835" s="83">
        <v>790</v>
      </c>
      <c r="BG835" s="84"/>
      <c r="BH835" s="83">
        <v>790</v>
      </c>
      <c r="BI835" s="84"/>
      <c r="BJ835" s="83">
        <v>790</v>
      </c>
      <c r="BK835" s="84"/>
      <c r="BL835" s="83">
        <v>790</v>
      </c>
      <c r="BM835" s="84"/>
      <c r="BN835" s="83">
        <v>790</v>
      </c>
      <c r="BO835" s="84"/>
      <c r="BP835" s="83">
        <v>790</v>
      </c>
      <c r="BQ835" s="84"/>
      <c r="BR835" s="83">
        <v>790</v>
      </c>
      <c r="BS835" s="84"/>
      <c r="BT835" s="83">
        <v>790</v>
      </c>
      <c r="BU835" s="84"/>
      <c r="BV835" s="83">
        <v>790</v>
      </c>
      <c r="BW835" s="84"/>
      <c r="BX835" s="83">
        <v>790</v>
      </c>
      <c r="BY835" s="84"/>
      <c r="BZ835" s="83">
        <v>790</v>
      </c>
      <c r="CA835" s="84"/>
      <c r="CB835" s="83">
        <v>790</v>
      </c>
      <c r="CC835" s="84"/>
      <c r="CD835" s="83">
        <v>790</v>
      </c>
      <c r="CE835" s="84"/>
      <c r="CF835" s="83">
        <v>790</v>
      </c>
      <c r="CG835" s="85"/>
    </row>
    <row r="836" spans="54:85" ht="14.25">
      <c r="BB836" s="83">
        <v>791</v>
      </c>
      <c r="BC836" s="84"/>
      <c r="BD836" s="83">
        <v>791</v>
      </c>
      <c r="BE836" s="84"/>
      <c r="BF836" s="83">
        <v>791</v>
      </c>
      <c r="BG836" s="84"/>
      <c r="BH836" s="83">
        <v>791</v>
      </c>
      <c r="BI836" s="84"/>
      <c r="BJ836" s="83">
        <v>791</v>
      </c>
      <c r="BK836" s="84"/>
      <c r="BL836" s="83">
        <v>791</v>
      </c>
      <c r="BM836" s="84"/>
      <c r="BN836" s="83">
        <v>791</v>
      </c>
      <c r="BO836" s="84"/>
      <c r="BP836" s="83">
        <v>791</v>
      </c>
      <c r="BQ836" s="84"/>
      <c r="BR836" s="83">
        <v>791</v>
      </c>
      <c r="BS836" s="84"/>
      <c r="BT836" s="83">
        <v>791</v>
      </c>
      <c r="BU836" s="84"/>
      <c r="BV836" s="83">
        <v>791</v>
      </c>
      <c r="BW836" s="84"/>
      <c r="BX836" s="83">
        <v>791</v>
      </c>
      <c r="BY836" s="84"/>
      <c r="BZ836" s="83">
        <v>791</v>
      </c>
      <c r="CA836" s="84"/>
      <c r="CB836" s="83">
        <v>791</v>
      </c>
      <c r="CC836" s="84"/>
      <c r="CD836" s="83">
        <v>791</v>
      </c>
      <c r="CE836" s="84"/>
      <c r="CF836" s="83">
        <v>791</v>
      </c>
      <c r="CG836" s="85"/>
    </row>
    <row r="837" spans="54:85" ht="14.25">
      <c r="BB837" s="83">
        <v>792</v>
      </c>
      <c r="BC837" s="84"/>
      <c r="BD837" s="83">
        <v>792</v>
      </c>
      <c r="BE837" s="84"/>
      <c r="BF837" s="83">
        <v>792</v>
      </c>
      <c r="BG837" s="84"/>
      <c r="BH837" s="83">
        <v>792</v>
      </c>
      <c r="BI837" s="84"/>
      <c r="BJ837" s="83">
        <v>792</v>
      </c>
      <c r="BK837" s="84"/>
      <c r="BL837" s="83">
        <v>792</v>
      </c>
      <c r="BM837" s="84"/>
      <c r="BN837" s="83">
        <v>792</v>
      </c>
      <c r="BO837" s="84"/>
      <c r="BP837" s="83">
        <v>792</v>
      </c>
      <c r="BQ837" s="84"/>
      <c r="BR837" s="83">
        <v>792</v>
      </c>
      <c r="BS837" s="84"/>
      <c r="BT837" s="83">
        <v>792</v>
      </c>
      <c r="BU837" s="84"/>
      <c r="BV837" s="83">
        <v>792</v>
      </c>
      <c r="BW837" s="84"/>
      <c r="BX837" s="83">
        <v>792</v>
      </c>
      <c r="BY837" s="84"/>
      <c r="BZ837" s="83">
        <v>792</v>
      </c>
      <c r="CA837" s="84"/>
      <c r="CB837" s="83">
        <v>792</v>
      </c>
      <c r="CC837" s="84"/>
      <c r="CD837" s="83">
        <v>792</v>
      </c>
      <c r="CE837" s="84"/>
      <c r="CF837" s="83">
        <v>792</v>
      </c>
      <c r="CG837" s="85"/>
    </row>
    <row r="838" spans="54:85" ht="14.25">
      <c r="BB838" s="83">
        <v>793</v>
      </c>
      <c r="BC838" s="84"/>
      <c r="BD838" s="83">
        <v>793</v>
      </c>
      <c r="BE838" s="84"/>
      <c r="BF838" s="83">
        <v>793</v>
      </c>
      <c r="BG838" s="84"/>
      <c r="BH838" s="83">
        <v>793</v>
      </c>
      <c r="BI838" s="84"/>
      <c r="BJ838" s="83">
        <v>793</v>
      </c>
      <c r="BK838" s="84"/>
      <c r="BL838" s="83">
        <v>793</v>
      </c>
      <c r="BM838" s="84"/>
      <c r="BN838" s="83">
        <v>793</v>
      </c>
      <c r="BO838" s="84"/>
      <c r="BP838" s="83">
        <v>793</v>
      </c>
      <c r="BQ838" s="84"/>
      <c r="BR838" s="83">
        <v>793</v>
      </c>
      <c r="BS838" s="84"/>
      <c r="BT838" s="83">
        <v>793</v>
      </c>
      <c r="BU838" s="84"/>
      <c r="BV838" s="83">
        <v>793</v>
      </c>
      <c r="BW838" s="84"/>
      <c r="BX838" s="83">
        <v>793</v>
      </c>
      <c r="BY838" s="84"/>
      <c r="BZ838" s="83">
        <v>793</v>
      </c>
      <c r="CA838" s="84"/>
      <c r="CB838" s="83">
        <v>793</v>
      </c>
      <c r="CC838" s="84"/>
      <c r="CD838" s="83">
        <v>793</v>
      </c>
      <c r="CE838" s="84"/>
      <c r="CF838" s="83">
        <v>793</v>
      </c>
      <c r="CG838" s="85"/>
    </row>
    <row r="839" spans="54:85" ht="14.25">
      <c r="BB839" s="83">
        <v>794</v>
      </c>
      <c r="BC839" s="84"/>
      <c r="BD839" s="83">
        <v>794</v>
      </c>
      <c r="BE839" s="84"/>
      <c r="BF839" s="83">
        <v>794</v>
      </c>
      <c r="BG839" s="84"/>
      <c r="BH839" s="83">
        <v>794</v>
      </c>
      <c r="BI839" s="84"/>
      <c r="BJ839" s="83">
        <v>794</v>
      </c>
      <c r="BK839" s="84"/>
      <c r="BL839" s="83">
        <v>794</v>
      </c>
      <c r="BM839" s="84"/>
      <c r="BN839" s="83">
        <v>794</v>
      </c>
      <c r="BO839" s="84"/>
      <c r="BP839" s="83">
        <v>794</v>
      </c>
      <c r="BQ839" s="84"/>
      <c r="BR839" s="83">
        <v>794</v>
      </c>
      <c r="BS839" s="84"/>
      <c r="BT839" s="83">
        <v>794</v>
      </c>
      <c r="BU839" s="84"/>
      <c r="BV839" s="83">
        <v>794</v>
      </c>
      <c r="BW839" s="84"/>
      <c r="BX839" s="83">
        <v>794</v>
      </c>
      <c r="BY839" s="84"/>
      <c r="BZ839" s="83">
        <v>794</v>
      </c>
      <c r="CA839" s="84"/>
      <c r="CB839" s="83">
        <v>794</v>
      </c>
      <c r="CC839" s="84"/>
      <c r="CD839" s="83">
        <v>794</v>
      </c>
      <c r="CE839" s="84"/>
      <c r="CF839" s="83">
        <v>794</v>
      </c>
      <c r="CG839" s="85"/>
    </row>
    <row r="840" spans="54:85" ht="14.25">
      <c r="BB840" s="83">
        <v>795</v>
      </c>
      <c r="BC840" s="84"/>
      <c r="BD840" s="83">
        <v>795</v>
      </c>
      <c r="BE840" s="84"/>
      <c r="BF840" s="83">
        <v>795</v>
      </c>
      <c r="BG840" s="84"/>
      <c r="BH840" s="83">
        <v>795</v>
      </c>
      <c r="BI840" s="84"/>
      <c r="BJ840" s="83">
        <v>795</v>
      </c>
      <c r="BK840" s="84"/>
      <c r="BL840" s="83">
        <v>795</v>
      </c>
      <c r="BM840" s="84"/>
      <c r="BN840" s="83">
        <v>795</v>
      </c>
      <c r="BO840" s="84"/>
      <c r="BP840" s="83">
        <v>795</v>
      </c>
      <c r="BQ840" s="84"/>
      <c r="BR840" s="83">
        <v>795</v>
      </c>
      <c r="BS840" s="84"/>
      <c r="BT840" s="83">
        <v>795</v>
      </c>
      <c r="BU840" s="84"/>
      <c r="BV840" s="83">
        <v>795</v>
      </c>
      <c r="BW840" s="84"/>
      <c r="BX840" s="83">
        <v>795</v>
      </c>
      <c r="BY840" s="84"/>
      <c r="BZ840" s="83">
        <v>795</v>
      </c>
      <c r="CA840" s="84"/>
      <c r="CB840" s="83">
        <v>795</v>
      </c>
      <c r="CC840" s="84"/>
      <c r="CD840" s="83">
        <v>795</v>
      </c>
      <c r="CE840" s="84"/>
      <c r="CF840" s="83">
        <v>795</v>
      </c>
      <c r="CG840" s="85"/>
    </row>
    <row r="841" spans="54:85" ht="14.25">
      <c r="BB841" s="83">
        <v>796</v>
      </c>
      <c r="BC841" s="84"/>
      <c r="BD841" s="83">
        <v>796</v>
      </c>
      <c r="BE841" s="84"/>
      <c r="BF841" s="83">
        <v>796</v>
      </c>
      <c r="BG841" s="84"/>
      <c r="BH841" s="83">
        <v>796</v>
      </c>
      <c r="BI841" s="84"/>
      <c r="BJ841" s="83">
        <v>796</v>
      </c>
      <c r="BK841" s="84"/>
      <c r="BL841" s="83">
        <v>796</v>
      </c>
      <c r="BM841" s="84"/>
      <c r="BN841" s="83">
        <v>796</v>
      </c>
      <c r="BO841" s="84"/>
      <c r="BP841" s="83">
        <v>796</v>
      </c>
      <c r="BQ841" s="84"/>
      <c r="BR841" s="83">
        <v>796</v>
      </c>
      <c r="BS841" s="84"/>
      <c r="BT841" s="83">
        <v>796</v>
      </c>
      <c r="BU841" s="84"/>
      <c r="BV841" s="83">
        <v>796</v>
      </c>
      <c r="BW841" s="84"/>
      <c r="BX841" s="83">
        <v>796</v>
      </c>
      <c r="BY841" s="84"/>
      <c r="BZ841" s="83">
        <v>796</v>
      </c>
      <c r="CA841" s="84"/>
      <c r="CB841" s="83">
        <v>796</v>
      </c>
      <c r="CC841" s="84"/>
      <c r="CD841" s="83">
        <v>796</v>
      </c>
      <c r="CE841" s="84"/>
      <c r="CF841" s="83">
        <v>796</v>
      </c>
      <c r="CG841" s="85"/>
    </row>
    <row r="842" spans="54:85" ht="14.25">
      <c r="BB842" s="83">
        <v>797</v>
      </c>
      <c r="BC842" s="84"/>
      <c r="BD842" s="83">
        <v>797</v>
      </c>
      <c r="BE842" s="84"/>
      <c r="BF842" s="83">
        <v>797</v>
      </c>
      <c r="BG842" s="84"/>
      <c r="BH842" s="83">
        <v>797</v>
      </c>
      <c r="BI842" s="84"/>
      <c r="BJ842" s="83">
        <v>797</v>
      </c>
      <c r="BK842" s="84"/>
      <c r="BL842" s="83">
        <v>797</v>
      </c>
      <c r="BM842" s="84"/>
      <c r="BN842" s="83">
        <v>797</v>
      </c>
      <c r="BO842" s="84"/>
      <c r="BP842" s="83">
        <v>797</v>
      </c>
      <c r="BQ842" s="84"/>
      <c r="BR842" s="83">
        <v>797</v>
      </c>
      <c r="BS842" s="84"/>
      <c r="BT842" s="83">
        <v>797</v>
      </c>
      <c r="BU842" s="84"/>
      <c r="BV842" s="83">
        <v>797</v>
      </c>
      <c r="BW842" s="84"/>
      <c r="BX842" s="83">
        <v>797</v>
      </c>
      <c r="BY842" s="84"/>
      <c r="BZ842" s="83">
        <v>797</v>
      </c>
      <c r="CA842" s="84"/>
      <c r="CB842" s="83">
        <v>797</v>
      </c>
      <c r="CC842" s="84"/>
      <c r="CD842" s="83">
        <v>797</v>
      </c>
      <c r="CE842" s="84"/>
      <c r="CF842" s="83">
        <v>797</v>
      </c>
      <c r="CG842" s="85"/>
    </row>
    <row r="843" spans="54:85" ht="14.25">
      <c r="BB843" s="83">
        <v>798</v>
      </c>
      <c r="BC843" s="84"/>
      <c r="BD843" s="83">
        <v>798</v>
      </c>
      <c r="BE843" s="84"/>
      <c r="BF843" s="83">
        <v>798</v>
      </c>
      <c r="BG843" s="84"/>
      <c r="BH843" s="83">
        <v>798</v>
      </c>
      <c r="BI843" s="84"/>
      <c r="BJ843" s="83">
        <v>798</v>
      </c>
      <c r="BK843" s="84"/>
      <c r="BL843" s="83">
        <v>798</v>
      </c>
      <c r="BM843" s="84"/>
      <c r="BN843" s="83">
        <v>798</v>
      </c>
      <c r="BO843" s="84"/>
      <c r="BP843" s="83">
        <v>798</v>
      </c>
      <c r="BQ843" s="84"/>
      <c r="BR843" s="83">
        <v>798</v>
      </c>
      <c r="BS843" s="84"/>
      <c r="BT843" s="83">
        <v>798</v>
      </c>
      <c r="BU843" s="84"/>
      <c r="BV843" s="83">
        <v>798</v>
      </c>
      <c r="BW843" s="84"/>
      <c r="BX843" s="83">
        <v>798</v>
      </c>
      <c r="BY843" s="84"/>
      <c r="BZ843" s="83">
        <v>798</v>
      </c>
      <c r="CA843" s="84"/>
      <c r="CB843" s="83">
        <v>798</v>
      </c>
      <c r="CC843" s="84"/>
      <c r="CD843" s="83">
        <v>798</v>
      </c>
      <c r="CE843" s="84"/>
      <c r="CF843" s="83">
        <v>798</v>
      </c>
      <c r="CG843" s="85"/>
    </row>
    <row r="844" spans="54:85" ht="14.25">
      <c r="BB844" s="83">
        <v>799</v>
      </c>
      <c r="BC844" s="84"/>
      <c r="BD844" s="83">
        <v>799</v>
      </c>
      <c r="BE844" s="84"/>
      <c r="BF844" s="83">
        <v>799</v>
      </c>
      <c r="BG844" s="84"/>
      <c r="BH844" s="83">
        <v>799</v>
      </c>
      <c r="BI844" s="84"/>
      <c r="BJ844" s="83">
        <v>799</v>
      </c>
      <c r="BK844" s="84"/>
      <c r="BL844" s="83">
        <v>799</v>
      </c>
      <c r="BM844" s="84"/>
      <c r="BN844" s="83">
        <v>799</v>
      </c>
      <c r="BO844" s="84"/>
      <c r="BP844" s="83">
        <v>799</v>
      </c>
      <c r="BQ844" s="84"/>
      <c r="BR844" s="83">
        <v>799</v>
      </c>
      <c r="BS844" s="84"/>
      <c r="BT844" s="83">
        <v>799</v>
      </c>
      <c r="BU844" s="84"/>
      <c r="BV844" s="83">
        <v>799</v>
      </c>
      <c r="BW844" s="84"/>
      <c r="BX844" s="83">
        <v>799</v>
      </c>
      <c r="BY844" s="84"/>
      <c r="BZ844" s="83">
        <v>799</v>
      </c>
      <c r="CA844" s="84"/>
      <c r="CB844" s="83">
        <v>799</v>
      </c>
      <c r="CC844" s="84"/>
      <c r="CD844" s="83">
        <v>799</v>
      </c>
      <c r="CE844" s="84"/>
      <c r="CF844" s="83">
        <v>799</v>
      </c>
      <c r="CG844" s="85"/>
    </row>
    <row r="845" spans="54:85" ht="14.25">
      <c r="BB845" s="83">
        <v>800</v>
      </c>
      <c r="BC845" s="84"/>
      <c r="BD845" s="83">
        <v>800</v>
      </c>
      <c r="BE845" s="84"/>
      <c r="BF845" s="83">
        <v>800</v>
      </c>
      <c r="BG845" s="84"/>
      <c r="BH845" s="83">
        <v>800</v>
      </c>
      <c r="BI845" s="84"/>
      <c r="BJ845" s="83">
        <v>800</v>
      </c>
      <c r="BK845" s="84"/>
      <c r="BL845" s="83">
        <v>800</v>
      </c>
      <c r="BM845" s="84"/>
      <c r="BN845" s="83">
        <v>800</v>
      </c>
      <c r="BO845" s="84"/>
      <c r="BP845" s="83">
        <v>800</v>
      </c>
      <c r="BQ845" s="84"/>
      <c r="BR845" s="83">
        <v>800</v>
      </c>
      <c r="BS845" s="84"/>
      <c r="BT845" s="83">
        <v>800</v>
      </c>
      <c r="BU845" s="84"/>
      <c r="BV845" s="83">
        <v>800</v>
      </c>
      <c r="BW845" s="84"/>
      <c r="BX845" s="83">
        <v>800</v>
      </c>
      <c r="BY845" s="84"/>
      <c r="BZ845" s="83">
        <v>800</v>
      </c>
      <c r="CA845" s="84"/>
      <c r="CB845" s="83">
        <v>800</v>
      </c>
      <c r="CC845" s="84"/>
      <c r="CD845" s="83">
        <v>800</v>
      </c>
      <c r="CE845" s="84"/>
      <c r="CF845" s="83">
        <v>800</v>
      </c>
      <c r="CG845" s="85"/>
    </row>
    <row r="846" spans="54:85" ht="14.25">
      <c r="BB846" s="83">
        <v>801</v>
      </c>
      <c r="BC846" s="84"/>
      <c r="BD846" s="83">
        <v>801</v>
      </c>
      <c r="BE846" s="84"/>
      <c r="BF846" s="83">
        <v>801</v>
      </c>
      <c r="BG846" s="84"/>
      <c r="BH846" s="83">
        <v>801</v>
      </c>
      <c r="BI846" s="84"/>
      <c r="BJ846" s="83">
        <v>801</v>
      </c>
      <c r="BK846" s="84"/>
      <c r="BL846" s="83">
        <v>801</v>
      </c>
      <c r="BM846" s="84"/>
      <c r="BN846" s="83">
        <v>801</v>
      </c>
      <c r="BO846" s="84"/>
      <c r="BP846" s="83">
        <v>801</v>
      </c>
      <c r="BQ846" s="84"/>
      <c r="BR846" s="83">
        <v>801</v>
      </c>
      <c r="BS846" s="84"/>
      <c r="BT846" s="83">
        <v>801</v>
      </c>
      <c r="BU846" s="84"/>
      <c r="BV846" s="83">
        <v>801</v>
      </c>
      <c r="BW846" s="84"/>
      <c r="BX846" s="83">
        <v>801</v>
      </c>
      <c r="BY846" s="84"/>
      <c r="BZ846" s="83">
        <v>801</v>
      </c>
      <c r="CA846" s="84"/>
      <c r="CB846" s="83">
        <v>801</v>
      </c>
      <c r="CC846" s="84"/>
      <c r="CD846" s="83">
        <v>801</v>
      </c>
      <c r="CE846" s="84"/>
      <c r="CF846" s="83">
        <v>801</v>
      </c>
      <c r="CG846" s="85"/>
    </row>
    <row r="847" spans="54:85" ht="14.25">
      <c r="BB847" s="83">
        <v>802</v>
      </c>
      <c r="BC847" s="84"/>
      <c r="BD847" s="83">
        <v>802</v>
      </c>
      <c r="BE847" s="84"/>
      <c r="BF847" s="83">
        <v>802</v>
      </c>
      <c r="BG847" s="84"/>
      <c r="BH847" s="83">
        <v>802</v>
      </c>
      <c r="BI847" s="84"/>
      <c r="BJ847" s="83">
        <v>802</v>
      </c>
      <c r="BK847" s="84"/>
      <c r="BL847" s="83">
        <v>802</v>
      </c>
      <c r="BM847" s="84"/>
      <c r="BN847" s="83">
        <v>802</v>
      </c>
      <c r="BO847" s="84"/>
      <c r="BP847" s="83">
        <v>802</v>
      </c>
      <c r="BQ847" s="84"/>
      <c r="BR847" s="83">
        <v>802</v>
      </c>
      <c r="BS847" s="84"/>
      <c r="BT847" s="83">
        <v>802</v>
      </c>
      <c r="BU847" s="84"/>
      <c r="BV847" s="83">
        <v>802</v>
      </c>
      <c r="BW847" s="84"/>
      <c r="BX847" s="83">
        <v>802</v>
      </c>
      <c r="BY847" s="84"/>
      <c r="BZ847" s="83">
        <v>802</v>
      </c>
      <c r="CA847" s="84"/>
      <c r="CB847" s="83">
        <v>802</v>
      </c>
      <c r="CC847" s="84"/>
      <c r="CD847" s="83">
        <v>802</v>
      </c>
      <c r="CE847" s="84"/>
      <c r="CF847" s="83">
        <v>802</v>
      </c>
      <c r="CG847" s="85"/>
    </row>
    <row r="848" spans="54:85" ht="14.25">
      <c r="BB848" s="83">
        <v>803</v>
      </c>
      <c r="BC848" s="84"/>
      <c r="BD848" s="83">
        <v>803</v>
      </c>
      <c r="BE848" s="84"/>
      <c r="BF848" s="83">
        <v>803</v>
      </c>
      <c r="BG848" s="84"/>
      <c r="BH848" s="83">
        <v>803</v>
      </c>
      <c r="BI848" s="84"/>
      <c r="BJ848" s="83">
        <v>803</v>
      </c>
      <c r="BK848" s="84"/>
      <c r="BL848" s="83">
        <v>803</v>
      </c>
      <c r="BM848" s="84"/>
      <c r="BN848" s="83">
        <v>803</v>
      </c>
      <c r="BO848" s="84"/>
      <c r="BP848" s="83">
        <v>803</v>
      </c>
      <c r="BQ848" s="84"/>
      <c r="BR848" s="83">
        <v>803</v>
      </c>
      <c r="BS848" s="84"/>
      <c r="BT848" s="83">
        <v>803</v>
      </c>
      <c r="BU848" s="84"/>
      <c r="BV848" s="83">
        <v>803</v>
      </c>
      <c r="BW848" s="84"/>
      <c r="BX848" s="83">
        <v>803</v>
      </c>
      <c r="BY848" s="84"/>
      <c r="BZ848" s="83">
        <v>803</v>
      </c>
      <c r="CA848" s="84"/>
      <c r="CB848" s="83">
        <v>803</v>
      </c>
      <c r="CC848" s="84"/>
      <c r="CD848" s="83">
        <v>803</v>
      </c>
      <c r="CE848" s="84"/>
      <c r="CF848" s="83">
        <v>803</v>
      </c>
      <c r="CG848" s="85"/>
    </row>
    <row r="849" spans="54:85" ht="14.25">
      <c r="BB849" s="83">
        <v>804</v>
      </c>
      <c r="BC849" s="84"/>
      <c r="BD849" s="83">
        <v>804</v>
      </c>
      <c r="BE849" s="84"/>
      <c r="BF849" s="83">
        <v>804</v>
      </c>
      <c r="BG849" s="84"/>
      <c r="BH849" s="83">
        <v>804</v>
      </c>
      <c r="BI849" s="84"/>
      <c r="BJ849" s="83">
        <v>804</v>
      </c>
      <c r="BK849" s="84"/>
      <c r="BL849" s="83">
        <v>804</v>
      </c>
      <c r="BM849" s="84"/>
      <c r="BN849" s="83">
        <v>804</v>
      </c>
      <c r="BO849" s="84"/>
      <c r="BP849" s="83">
        <v>804</v>
      </c>
      <c r="BQ849" s="84"/>
      <c r="BR849" s="83">
        <v>804</v>
      </c>
      <c r="BS849" s="84"/>
      <c r="BT849" s="83">
        <v>804</v>
      </c>
      <c r="BU849" s="84"/>
      <c r="BV849" s="83">
        <v>804</v>
      </c>
      <c r="BW849" s="84"/>
      <c r="BX849" s="83">
        <v>804</v>
      </c>
      <c r="BY849" s="84"/>
      <c r="BZ849" s="83">
        <v>804</v>
      </c>
      <c r="CA849" s="84"/>
      <c r="CB849" s="83">
        <v>804</v>
      </c>
      <c r="CC849" s="84"/>
      <c r="CD849" s="83">
        <v>804</v>
      </c>
      <c r="CE849" s="84"/>
      <c r="CF849" s="83">
        <v>804</v>
      </c>
      <c r="CG849" s="85"/>
    </row>
    <row r="850" spans="54:85" ht="14.25">
      <c r="BB850" s="83">
        <v>805</v>
      </c>
      <c r="BC850" s="84"/>
      <c r="BD850" s="83">
        <v>805</v>
      </c>
      <c r="BE850" s="84"/>
      <c r="BF850" s="83">
        <v>805</v>
      </c>
      <c r="BG850" s="84"/>
      <c r="BH850" s="83">
        <v>805</v>
      </c>
      <c r="BI850" s="84"/>
      <c r="BJ850" s="83">
        <v>805</v>
      </c>
      <c r="BK850" s="84"/>
      <c r="BL850" s="83">
        <v>805</v>
      </c>
      <c r="BM850" s="84"/>
      <c r="BN850" s="83">
        <v>805</v>
      </c>
      <c r="BO850" s="84"/>
      <c r="BP850" s="83">
        <v>805</v>
      </c>
      <c r="BQ850" s="84"/>
      <c r="BR850" s="83">
        <v>805</v>
      </c>
      <c r="BS850" s="84"/>
      <c r="BT850" s="83">
        <v>805</v>
      </c>
      <c r="BU850" s="84"/>
      <c r="BV850" s="83">
        <v>805</v>
      </c>
      <c r="BW850" s="84"/>
      <c r="BX850" s="83">
        <v>805</v>
      </c>
      <c r="BY850" s="84"/>
      <c r="BZ850" s="83">
        <v>805</v>
      </c>
      <c r="CA850" s="84"/>
      <c r="CB850" s="83">
        <v>805</v>
      </c>
      <c r="CC850" s="84"/>
      <c r="CD850" s="83">
        <v>805</v>
      </c>
      <c r="CE850" s="84"/>
      <c r="CF850" s="83">
        <v>805</v>
      </c>
      <c r="CG850" s="85"/>
    </row>
    <row r="851" spans="54:85" ht="14.25">
      <c r="BB851" s="83">
        <v>806</v>
      </c>
      <c r="BC851" s="84"/>
      <c r="BD851" s="83">
        <v>806</v>
      </c>
      <c r="BE851" s="84"/>
      <c r="BF851" s="83">
        <v>806</v>
      </c>
      <c r="BG851" s="84"/>
      <c r="BH851" s="83">
        <v>806</v>
      </c>
      <c r="BI851" s="84"/>
      <c r="BJ851" s="83">
        <v>806</v>
      </c>
      <c r="BK851" s="84"/>
      <c r="BL851" s="83">
        <v>806</v>
      </c>
      <c r="BM851" s="84"/>
      <c r="BN851" s="83">
        <v>806</v>
      </c>
      <c r="BO851" s="84"/>
      <c r="BP851" s="83">
        <v>806</v>
      </c>
      <c r="BQ851" s="84"/>
      <c r="BR851" s="83">
        <v>806</v>
      </c>
      <c r="BS851" s="84"/>
      <c r="BT851" s="83">
        <v>806</v>
      </c>
      <c r="BU851" s="84"/>
      <c r="BV851" s="83">
        <v>806</v>
      </c>
      <c r="BW851" s="84"/>
      <c r="BX851" s="83">
        <v>806</v>
      </c>
      <c r="BY851" s="84"/>
      <c r="BZ851" s="83">
        <v>806</v>
      </c>
      <c r="CA851" s="84"/>
      <c r="CB851" s="83">
        <v>806</v>
      </c>
      <c r="CC851" s="84"/>
      <c r="CD851" s="83">
        <v>806</v>
      </c>
      <c r="CE851" s="84"/>
      <c r="CF851" s="83">
        <v>806</v>
      </c>
      <c r="CG851" s="85"/>
    </row>
    <row r="852" spans="54:85" ht="14.25">
      <c r="BB852" s="83">
        <v>807</v>
      </c>
      <c r="BC852" s="84"/>
      <c r="BD852" s="83">
        <v>807</v>
      </c>
      <c r="BE852" s="84"/>
      <c r="BF852" s="83">
        <v>807</v>
      </c>
      <c r="BG852" s="84"/>
      <c r="BH852" s="83">
        <v>807</v>
      </c>
      <c r="BI852" s="84"/>
      <c r="BJ852" s="83">
        <v>807</v>
      </c>
      <c r="BK852" s="84"/>
      <c r="BL852" s="83">
        <v>807</v>
      </c>
      <c r="BM852" s="84"/>
      <c r="BN852" s="83">
        <v>807</v>
      </c>
      <c r="BO852" s="84"/>
      <c r="BP852" s="83">
        <v>807</v>
      </c>
      <c r="BQ852" s="84"/>
      <c r="BR852" s="83">
        <v>807</v>
      </c>
      <c r="BS852" s="84"/>
      <c r="BT852" s="83">
        <v>807</v>
      </c>
      <c r="BU852" s="84"/>
      <c r="BV852" s="83">
        <v>807</v>
      </c>
      <c r="BW852" s="84"/>
      <c r="BX852" s="83">
        <v>807</v>
      </c>
      <c r="BY852" s="84"/>
      <c r="BZ852" s="83">
        <v>807</v>
      </c>
      <c r="CA852" s="84"/>
      <c r="CB852" s="83">
        <v>807</v>
      </c>
      <c r="CC852" s="84"/>
      <c r="CD852" s="83">
        <v>807</v>
      </c>
      <c r="CE852" s="84"/>
      <c r="CF852" s="83">
        <v>807</v>
      </c>
      <c r="CG852" s="85"/>
    </row>
    <row r="853" spans="54:85" ht="14.25">
      <c r="BB853" s="83">
        <v>808</v>
      </c>
      <c r="BC853" s="84"/>
      <c r="BD853" s="83">
        <v>808</v>
      </c>
      <c r="BE853" s="84"/>
      <c r="BF853" s="83">
        <v>808</v>
      </c>
      <c r="BG853" s="84"/>
      <c r="BH853" s="83">
        <v>808</v>
      </c>
      <c r="BI853" s="84"/>
      <c r="BJ853" s="83">
        <v>808</v>
      </c>
      <c r="BK853" s="84"/>
      <c r="BL853" s="83">
        <v>808</v>
      </c>
      <c r="BM853" s="84"/>
      <c r="BN853" s="83">
        <v>808</v>
      </c>
      <c r="BO853" s="84"/>
      <c r="BP853" s="83">
        <v>808</v>
      </c>
      <c r="BQ853" s="84"/>
      <c r="BR853" s="83">
        <v>808</v>
      </c>
      <c r="BS853" s="84"/>
      <c r="BT853" s="83">
        <v>808</v>
      </c>
      <c r="BU853" s="84"/>
      <c r="BV853" s="83">
        <v>808</v>
      </c>
      <c r="BW853" s="84"/>
      <c r="BX853" s="83">
        <v>808</v>
      </c>
      <c r="BY853" s="84"/>
      <c r="BZ853" s="83">
        <v>808</v>
      </c>
      <c r="CA853" s="84"/>
      <c r="CB853" s="83">
        <v>808</v>
      </c>
      <c r="CC853" s="84"/>
      <c r="CD853" s="83">
        <v>808</v>
      </c>
      <c r="CE853" s="84"/>
      <c r="CF853" s="83">
        <v>808</v>
      </c>
      <c r="CG853" s="85"/>
    </row>
    <row r="854" spans="54:85" ht="14.25">
      <c r="BB854" s="83">
        <v>809</v>
      </c>
      <c r="BC854" s="84"/>
      <c r="BD854" s="83">
        <v>809</v>
      </c>
      <c r="BE854" s="84"/>
      <c r="BF854" s="83">
        <v>809</v>
      </c>
      <c r="BG854" s="84"/>
      <c r="BH854" s="83">
        <v>809</v>
      </c>
      <c r="BI854" s="84"/>
      <c r="BJ854" s="83">
        <v>809</v>
      </c>
      <c r="BK854" s="84"/>
      <c r="BL854" s="83">
        <v>809</v>
      </c>
      <c r="BM854" s="84"/>
      <c r="BN854" s="83">
        <v>809</v>
      </c>
      <c r="BO854" s="84"/>
      <c r="BP854" s="83">
        <v>809</v>
      </c>
      <c r="BQ854" s="84"/>
      <c r="BR854" s="83">
        <v>809</v>
      </c>
      <c r="BS854" s="84"/>
      <c r="BT854" s="83">
        <v>809</v>
      </c>
      <c r="BU854" s="84"/>
      <c r="BV854" s="83">
        <v>809</v>
      </c>
      <c r="BW854" s="84"/>
      <c r="BX854" s="83">
        <v>809</v>
      </c>
      <c r="BY854" s="84"/>
      <c r="BZ854" s="83">
        <v>809</v>
      </c>
      <c r="CA854" s="84"/>
      <c r="CB854" s="83">
        <v>809</v>
      </c>
      <c r="CC854" s="84"/>
      <c r="CD854" s="83">
        <v>809</v>
      </c>
      <c r="CE854" s="84"/>
      <c r="CF854" s="83">
        <v>809</v>
      </c>
      <c r="CG854" s="85"/>
    </row>
    <row r="855" spans="54:85" ht="14.25">
      <c r="BB855" s="83">
        <v>810</v>
      </c>
      <c r="BC855" s="84"/>
      <c r="BD855" s="83">
        <v>810</v>
      </c>
      <c r="BE855" s="84"/>
      <c r="BF855" s="83">
        <v>810</v>
      </c>
      <c r="BG855" s="84"/>
      <c r="BH855" s="83">
        <v>810</v>
      </c>
      <c r="BI855" s="84"/>
      <c r="BJ855" s="83">
        <v>810</v>
      </c>
      <c r="BK855" s="84"/>
      <c r="BL855" s="83">
        <v>810</v>
      </c>
      <c r="BM855" s="84"/>
      <c r="BN855" s="83">
        <v>810</v>
      </c>
      <c r="BO855" s="84"/>
      <c r="BP855" s="83">
        <v>810</v>
      </c>
      <c r="BQ855" s="84"/>
      <c r="BR855" s="83">
        <v>810</v>
      </c>
      <c r="BS855" s="84"/>
      <c r="BT855" s="83">
        <v>810</v>
      </c>
      <c r="BU855" s="84"/>
      <c r="BV855" s="83">
        <v>810</v>
      </c>
      <c r="BW855" s="84"/>
      <c r="BX855" s="83">
        <v>810</v>
      </c>
      <c r="BY855" s="84"/>
      <c r="BZ855" s="83">
        <v>810</v>
      </c>
      <c r="CA855" s="84"/>
      <c r="CB855" s="83">
        <v>810</v>
      </c>
      <c r="CC855" s="84"/>
      <c r="CD855" s="83">
        <v>810</v>
      </c>
      <c r="CE855" s="84"/>
      <c r="CF855" s="83">
        <v>810</v>
      </c>
      <c r="CG855" s="85"/>
    </row>
    <row r="856" spans="54:85" ht="14.25">
      <c r="BB856" s="83">
        <v>811</v>
      </c>
      <c r="BC856" s="84"/>
      <c r="BD856" s="83">
        <v>811</v>
      </c>
      <c r="BE856" s="84"/>
      <c r="BF856" s="83">
        <v>811</v>
      </c>
      <c r="BG856" s="84"/>
      <c r="BH856" s="83">
        <v>811</v>
      </c>
      <c r="BI856" s="84"/>
      <c r="BJ856" s="83">
        <v>811</v>
      </c>
      <c r="BK856" s="84"/>
      <c r="BL856" s="83">
        <v>811</v>
      </c>
      <c r="BM856" s="84"/>
      <c r="BN856" s="83">
        <v>811</v>
      </c>
      <c r="BO856" s="84"/>
      <c r="BP856" s="83">
        <v>811</v>
      </c>
      <c r="BQ856" s="84"/>
      <c r="BR856" s="83">
        <v>811</v>
      </c>
      <c r="BS856" s="84"/>
      <c r="BT856" s="83">
        <v>811</v>
      </c>
      <c r="BU856" s="84"/>
      <c r="BV856" s="83">
        <v>811</v>
      </c>
      <c r="BW856" s="84"/>
      <c r="BX856" s="83">
        <v>811</v>
      </c>
      <c r="BY856" s="84"/>
      <c r="BZ856" s="83">
        <v>811</v>
      </c>
      <c r="CA856" s="84"/>
      <c r="CB856" s="83">
        <v>811</v>
      </c>
      <c r="CC856" s="84"/>
      <c r="CD856" s="83">
        <v>811</v>
      </c>
      <c r="CE856" s="84"/>
      <c r="CF856" s="83">
        <v>811</v>
      </c>
      <c r="CG856" s="85"/>
    </row>
    <row r="857" spans="54:85" ht="14.25">
      <c r="BB857" s="83">
        <v>812</v>
      </c>
      <c r="BC857" s="84"/>
      <c r="BD857" s="83">
        <v>812</v>
      </c>
      <c r="BE857" s="84"/>
      <c r="BF857" s="83">
        <v>812</v>
      </c>
      <c r="BG857" s="84"/>
      <c r="BH857" s="83">
        <v>812</v>
      </c>
      <c r="BI857" s="84"/>
      <c r="BJ857" s="83">
        <v>812</v>
      </c>
      <c r="BK857" s="84"/>
      <c r="BL857" s="83">
        <v>812</v>
      </c>
      <c r="BM857" s="84"/>
      <c r="BN857" s="83">
        <v>812</v>
      </c>
      <c r="BO857" s="84"/>
      <c r="BP857" s="83">
        <v>812</v>
      </c>
      <c r="BQ857" s="84"/>
      <c r="BR857" s="83">
        <v>812</v>
      </c>
      <c r="BS857" s="84"/>
      <c r="BT857" s="83">
        <v>812</v>
      </c>
      <c r="BU857" s="84"/>
      <c r="BV857" s="83">
        <v>812</v>
      </c>
      <c r="BW857" s="84"/>
      <c r="BX857" s="83">
        <v>812</v>
      </c>
      <c r="BY857" s="84"/>
      <c r="BZ857" s="83">
        <v>812</v>
      </c>
      <c r="CA857" s="84"/>
      <c r="CB857" s="83">
        <v>812</v>
      </c>
      <c r="CC857" s="84"/>
      <c r="CD857" s="83">
        <v>812</v>
      </c>
      <c r="CE857" s="84"/>
      <c r="CF857" s="83">
        <v>812</v>
      </c>
      <c r="CG857" s="85"/>
    </row>
    <row r="858" spans="54:85" ht="14.25">
      <c r="BB858" s="83">
        <v>813</v>
      </c>
      <c r="BC858" s="84"/>
      <c r="BD858" s="83">
        <v>813</v>
      </c>
      <c r="BE858" s="84"/>
      <c r="BF858" s="83">
        <v>813</v>
      </c>
      <c r="BG858" s="84"/>
      <c r="BH858" s="83">
        <v>813</v>
      </c>
      <c r="BI858" s="84"/>
      <c r="BJ858" s="83">
        <v>813</v>
      </c>
      <c r="BK858" s="84"/>
      <c r="BL858" s="83">
        <v>813</v>
      </c>
      <c r="BM858" s="84"/>
      <c r="BN858" s="83">
        <v>813</v>
      </c>
      <c r="BO858" s="84"/>
      <c r="BP858" s="83">
        <v>813</v>
      </c>
      <c r="BQ858" s="84"/>
      <c r="BR858" s="83">
        <v>813</v>
      </c>
      <c r="BS858" s="84"/>
      <c r="BT858" s="83">
        <v>813</v>
      </c>
      <c r="BU858" s="84"/>
      <c r="BV858" s="83">
        <v>813</v>
      </c>
      <c r="BW858" s="84"/>
      <c r="BX858" s="83">
        <v>813</v>
      </c>
      <c r="BY858" s="84"/>
      <c r="BZ858" s="83">
        <v>813</v>
      </c>
      <c r="CA858" s="84"/>
      <c r="CB858" s="83">
        <v>813</v>
      </c>
      <c r="CC858" s="84"/>
      <c r="CD858" s="83">
        <v>813</v>
      </c>
      <c r="CE858" s="84"/>
      <c r="CF858" s="83">
        <v>813</v>
      </c>
      <c r="CG858" s="85"/>
    </row>
    <row r="859" spans="54:85" ht="14.25">
      <c r="BB859" s="83">
        <v>814</v>
      </c>
      <c r="BC859" s="84"/>
      <c r="BD859" s="83">
        <v>814</v>
      </c>
      <c r="BE859" s="84"/>
      <c r="BF859" s="83">
        <v>814</v>
      </c>
      <c r="BG859" s="84"/>
      <c r="BH859" s="83">
        <v>814</v>
      </c>
      <c r="BI859" s="84"/>
      <c r="BJ859" s="83">
        <v>814</v>
      </c>
      <c r="BK859" s="84"/>
      <c r="BL859" s="83">
        <v>814</v>
      </c>
      <c r="BM859" s="84"/>
      <c r="BN859" s="83">
        <v>814</v>
      </c>
      <c r="BO859" s="84"/>
      <c r="BP859" s="83">
        <v>814</v>
      </c>
      <c r="BQ859" s="84"/>
      <c r="BR859" s="83">
        <v>814</v>
      </c>
      <c r="BS859" s="84"/>
      <c r="BT859" s="83">
        <v>814</v>
      </c>
      <c r="BU859" s="84"/>
      <c r="BV859" s="83">
        <v>814</v>
      </c>
      <c r="BW859" s="84"/>
      <c r="BX859" s="83">
        <v>814</v>
      </c>
      <c r="BY859" s="84"/>
      <c r="BZ859" s="83">
        <v>814</v>
      </c>
      <c r="CA859" s="84"/>
      <c r="CB859" s="83">
        <v>814</v>
      </c>
      <c r="CC859" s="84"/>
      <c r="CD859" s="83">
        <v>814</v>
      </c>
      <c r="CE859" s="84"/>
      <c r="CF859" s="83">
        <v>814</v>
      </c>
      <c r="CG859" s="85"/>
    </row>
    <row r="860" spans="54:85" ht="14.25">
      <c r="BB860" s="83">
        <v>815</v>
      </c>
      <c r="BC860" s="84"/>
      <c r="BD860" s="83">
        <v>815</v>
      </c>
      <c r="BE860" s="84"/>
      <c r="BF860" s="83">
        <v>815</v>
      </c>
      <c r="BG860" s="84"/>
      <c r="BH860" s="83">
        <v>815</v>
      </c>
      <c r="BI860" s="84"/>
      <c r="BJ860" s="83">
        <v>815</v>
      </c>
      <c r="BK860" s="84"/>
      <c r="BL860" s="83">
        <v>815</v>
      </c>
      <c r="BM860" s="84"/>
      <c r="BN860" s="83">
        <v>815</v>
      </c>
      <c r="BO860" s="84"/>
      <c r="BP860" s="83">
        <v>815</v>
      </c>
      <c r="BQ860" s="84"/>
      <c r="BR860" s="83">
        <v>815</v>
      </c>
      <c r="BS860" s="84"/>
      <c r="BT860" s="83">
        <v>815</v>
      </c>
      <c r="BU860" s="84"/>
      <c r="BV860" s="83">
        <v>815</v>
      </c>
      <c r="BW860" s="84"/>
      <c r="BX860" s="83">
        <v>815</v>
      </c>
      <c r="BY860" s="84"/>
      <c r="BZ860" s="83">
        <v>815</v>
      </c>
      <c r="CA860" s="84"/>
      <c r="CB860" s="83">
        <v>815</v>
      </c>
      <c r="CC860" s="84"/>
      <c r="CD860" s="83">
        <v>815</v>
      </c>
      <c r="CE860" s="84"/>
      <c r="CF860" s="83">
        <v>815</v>
      </c>
      <c r="CG860" s="85"/>
    </row>
    <row r="861" spans="54:85" ht="14.25">
      <c r="BB861" s="83">
        <v>816</v>
      </c>
      <c r="BC861" s="84"/>
      <c r="BD861" s="83">
        <v>816</v>
      </c>
      <c r="BE861" s="84"/>
      <c r="BF861" s="83">
        <v>816</v>
      </c>
      <c r="BG861" s="84"/>
      <c r="BH861" s="83">
        <v>816</v>
      </c>
      <c r="BI861" s="84"/>
      <c r="BJ861" s="83">
        <v>816</v>
      </c>
      <c r="BK861" s="84"/>
      <c r="BL861" s="83">
        <v>816</v>
      </c>
      <c r="BM861" s="84"/>
      <c r="BN861" s="83">
        <v>816</v>
      </c>
      <c r="BO861" s="84"/>
      <c r="BP861" s="83">
        <v>816</v>
      </c>
      <c r="BQ861" s="84"/>
      <c r="BR861" s="83">
        <v>816</v>
      </c>
      <c r="BS861" s="84"/>
      <c r="BT861" s="83">
        <v>816</v>
      </c>
      <c r="BU861" s="84"/>
      <c r="BV861" s="83">
        <v>816</v>
      </c>
      <c r="BW861" s="84"/>
      <c r="BX861" s="83">
        <v>816</v>
      </c>
      <c r="BY861" s="84"/>
      <c r="BZ861" s="83">
        <v>816</v>
      </c>
      <c r="CA861" s="84"/>
      <c r="CB861" s="83">
        <v>816</v>
      </c>
      <c r="CC861" s="84"/>
      <c r="CD861" s="83">
        <v>816</v>
      </c>
      <c r="CE861" s="84"/>
      <c r="CF861" s="83">
        <v>816</v>
      </c>
      <c r="CG861" s="85"/>
    </row>
    <row r="862" spans="54:85" ht="14.25">
      <c r="BB862" s="83">
        <v>817</v>
      </c>
      <c r="BC862" s="84"/>
      <c r="BD862" s="83">
        <v>817</v>
      </c>
      <c r="BE862" s="84"/>
      <c r="BF862" s="83">
        <v>817</v>
      </c>
      <c r="BG862" s="84"/>
      <c r="BH862" s="83">
        <v>817</v>
      </c>
      <c r="BI862" s="84"/>
      <c r="BJ862" s="83">
        <v>817</v>
      </c>
      <c r="BK862" s="84"/>
      <c r="BL862" s="83">
        <v>817</v>
      </c>
      <c r="BM862" s="84"/>
      <c r="BN862" s="83">
        <v>817</v>
      </c>
      <c r="BO862" s="84"/>
      <c r="BP862" s="83">
        <v>817</v>
      </c>
      <c r="BQ862" s="84"/>
      <c r="BR862" s="83">
        <v>817</v>
      </c>
      <c r="BS862" s="84"/>
      <c r="BT862" s="83">
        <v>817</v>
      </c>
      <c r="BU862" s="84"/>
      <c r="BV862" s="83">
        <v>817</v>
      </c>
      <c r="BW862" s="84"/>
      <c r="BX862" s="83">
        <v>817</v>
      </c>
      <c r="BY862" s="84"/>
      <c r="BZ862" s="83">
        <v>817</v>
      </c>
      <c r="CA862" s="84"/>
      <c r="CB862" s="83">
        <v>817</v>
      </c>
      <c r="CC862" s="84"/>
      <c r="CD862" s="83">
        <v>817</v>
      </c>
      <c r="CE862" s="84"/>
      <c r="CF862" s="83">
        <v>817</v>
      </c>
      <c r="CG862" s="85"/>
    </row>
    <row r="863" spans="54:85" ht="14.25">
      <c r="BB863" s="83">
        <v>818</v>
      </c>
      <c r="BC863" s="84"/>
      <c r="BD863" s="83">
        <v>818</v>
      </c>
      <c r="BE863" s="84"/>
      <c r="BF863" s="83">
        <v>818</v>
      </c>
      <c r="BG863" s="84"/>
      <c r="BH863" s="83">
        <v>818</v>
      </c>
      <c r="BI863" s="84"/>
      <c r="BJ863" s="83">
        <v>818</v>
      </c>
      <c r="BK863" s="84"/>
      <c r="BL863" s="83">
        <v>818</v>
      </c>
      <c r="BM863" s="84"/>
      <c r="BN863" s="83">
        <v>818</v>
      </c>
      <c r="BO863" s="84"/>
      <c r="BP863" s="83">
        <v>818</v>
      </c>
      <c r="BQ863" s="84"/>
      <c r="BR863" s="83">
        <v>818</v>
      </c>
      <c r="BS863" s="84"/>
      <c r="BT863" s="83">
        <v>818</v>
      </c>
      <c r="BU863" s="84"/>
      <c r="BV863" s="83">
        <v>818</v>
      </c>
      <c r="BW863" s="84"/>
      <c r="BX863" s="83">
        <v>818</v>
      </c>
      <c r="BY863" s="84"/>
      <c r="BZ863" s="83">
        <v>818</v>
      </c>
      <c r="CA863" s="84"/>
      <c r="CB863" s="83">
        <v>818</v>
      </c>
      <c r="CC863" s="84"/>
      <c r="CD863" s="83">
        <v>818</v>
      </c>
      <c r="CE863" s="84"/>
      <c r="CF863" s="83">
        <v>818</v>
      </c>
      <c r="CG863" s="85"/>
    </row>
    <row r="864" spans="54:85" ht="14.25">
      <c r="BB864" s="83">
        <v>819</v>
      </c>
      <c r="BC864" s="84"/>
      <c r="BD864" s="83">
        <v>819</v>
      </c>
      <c r="BE864" s="84"/>
      <c r="BF864" s="83">
        <v>819</v>
      </c>
      <c r="BG864" s="84"/>
      <c r="BH864" s="83">
        <v>819</v>
      </c>
      <c r="BI864" s="84"/>
      <c r="BJ864" s="83">
        <v>819</v>
      </c>
      <c r="BK864" s="84"/>
      <c r="BL864" s="83">
        <v>819</v>
      </c>
      <c r="BM864" s="84"/>
      <c r="BN864" s="83">
        <v>819</v>
      </c>
      <c r="BO864" s="84"/>
      <c r="BP864" s="83">
        <v>819</v>
      </c>
      <c r="BQ864" s="84"/>
      <c r="BR864" s="83">
        <v>819</v>
      </c>
      <c r="BS864" s="84"/>
      <c r="BT864" s="83">
        <v>819</v>
      </c>
      <c r="BU864" s="84"/>
      <c r="BV864" s="83">
        <v>819</v>
      </c>
      <c r="BW864" s="84"/>
      <c r="BX864" s="83">
        <v>819</v>
      </c>
      <c r="BY864" s="84"/>
      <c r="BZ864" s="83">
        <v>819</v>
      </c>
      <c r="CA864" s="84"/>
      <c r="CB864" s="83">
        <v>819</v>
      </c>
      <c r="CC864" s="84"/>
      <c r="CD864" s="83">
        <v>819</v>
      </c>
      <c r="CE864" s="84"/>
      <c r="CF864" s="83">
        <v>819</v>
      </c>
      <c r="CG864" s="85"/>
    </row>
    <row r="865" spans="54:85" ht="14.25">
      <c r="BB865" s="83">
        <v>820</v>
      </c>
      <c r="BC865" s="84"/>
      <c r="BD865" s="83">
        <v>820</v>
      </c>
      <c r="BE865" s="84"/>
      <c r="BF865" s="83">
        <v>820</v>
      </c>
      <c r="BG865" s="84"/>
      <c r="BH865" s="83">
        <v>820</v>
      </c>
      <c r="BI865" s="84"/>
      <c r="BJ865" s="83">
        <v>820</v>
      </c>
      <c r="BK865" s="84"/>
      <c r="BL865" s="83">
        <v>820</v>
      </c>
      <c r="BM865" s="84"/>
      <c r="BN865" s="83">
        <v>820</v>
      </c>
      <c r="BO865" s="84"/>
      <c r="BP865" s="83">
        <v>820</v>
      </c>
      <c r="BQ865" s="84"/>
      <c r="BR865" s="83">
        <v>820</v>
      </c>
      <c r="BS865" s="84"/>
      <c r="BT865" s="83">
        <v>820</v>
      </c>
      <c r="BU865" s="84"/>
      <c r="BV865" s="83">
        <v>820</v>
      </c>
      <c r="BW865" s="84"/>
      <c r="BX865" s="83">
        <v>820</v>
      </c>
      <c r="BY865" s="84"/>
      <c r="BZ865" s="83">
        <v>820</v>
      </c>
      <c r="CA865" s="84"/>
      <c r="CB865" s="83">
        <v>820</v>
      </c>
      <c r="CC865" s="84"/>
      <c r="CD865" s="83">
        <v>820</v>
      </c>
      <c r="CE865" s="84"/>
      <c r="CF865" s="83">
        <v>820</v>
      </c>
      <c r="CG865" s="85"/>
    </row>
    <row r="866" spans="54:85" ht="14.25">
      <c r="BB866" s="83">
        <v>821</v>
      </c>
      <c r="BC866" s="84"/>
      <c r="BD866" s="83">
        <v>821</v>
      </c>
      <c r="BE866" s="84"/>
      <c r="BF866" s="83">
        <v>821</v>
      </c>
      <c r="BG866" s="84"/>
      <c r="BH866" s="83">
        <v>821</v>
      </c>
      <c r="BI866" s="84"/>
      <c r="BJ866" s="83">
        <v>821</v>
      </c>
      <c r="BK866" s="84"/>
      <c r="BL866" s="83">
        <v>821</v>
      </c>
      <c r="BM866" s="84"/>
      <c r="BN866" s="83">
        <v>821</v>
      </c>
      <c r="BO866" s="84"/>
      <c r="BP866" s="83">
        <v>821</v>
      </c>
      <c r="BQ866" s="84"/>
      <c r="BR866" s="83">
        <v>821</v>
      </c>
      <c r="BS866" s="84"/>
      <c r="BT866" s="83">
        <v>821</v>
      </c>
      <c r="BU866" s="84"/>
      <c r="BV866" s="83">
        <v>821</v>
      </c>
      <c r="BW866" s="84"/>
      <c r="BX866" s="83">
        <v>821</v>
      </c>
      <c r="BY866" s="84"/>
      <c r="BZ866" s="83">
        <v>821</v>
      </c>
      <c r="CA866" s="84"/>
      <c r="CB866" s="83">
        <v>821</v>
      </c>
      <c r="CC866" s="84"/>
      <c r="CD866" s="83">
        <v>821</v>
      </c>
      <c r="CE866" s="84"/>
      <c r="CF866" s="83">
        <v>821</v>
      </c>
      <c r="CG866" s="85"/>
    </row>
    <row r="867" spans="54:85" ht="14.25">
      <c r="BB867" s="83">
        <v>822</v>
      </c>
      <c r="BC867" s="84"/>
      <c r="BD867" s="83">
        <v>822</v>
      </c>
      <c r="BE867" s="84"/>
      <c r="BF867" s="83">
        <v>822</v>
      </c>
      <c r="BG867" s="84"/>
      <c r="BH867" s="83">
        <v>822</v>
      </c>
      <c r="BI867" s="84"/>
      <c r="BJ867" s="83">
        <v>822</v>
      </c>
      <c r="BK867" s="84"/>
      <c r="BL867" s="83">
        <v>822</v>
      </c>
      <c r="BM867" s="84"/>
      <c r="BN867" s="83">
        <v>822</v>
      </c>
      <c r="BO867" s="84"/>
      <c r="BP867" s="83">
        <v>822</v>
      </c>
      <c r="BQ867" s="84"/>
      <c r="BR867" s="83">
        <v>822</v>
      </c>
      <c r="BS867" s="84"/>
      <c r="BT867" s="83">
        <v>822</v>
      </c>
      <c r="BU867" s="84"/>
      <c r="BV867" s="83">
        <v>822</v>
      </c>
      <c r="BW867" s="84"/>
      <c r="BX867" s="83">
        <v>822</v>
      </c>
      <c r="BY867" s="84"/>
      <c r="BZ867" s="83">
        <v>822</v>
      </c>
      <c r="CA867" s="84"/>
      <c r="CB867" s="83">
        <v>822</v>
      </c>
      <c r="CC867" s="84"/>
      <c r="CD867" s="83">
        <v>822</v>
      </c>
      <c r="CE867" s="84"/>
      <c r="CF867" s="83">
        <v>822</v>
      </c>
      <c r="CG867" s="85"/>
    </row>
    <row r="868" spans="54:85" ht="14.25">
      <c r="BB868" s="83">
        <v>823</v>
      </c>
      <c r="BC868" s="84"/>
      <c r="BD868" s="83">
        <v>823</v>
      </c>
      <c r="BE868" s="84"/>
      <c r="BF868" s="83">
        <v>823</v>
      </c>
      <c r="BG868" s="84"/>
      <c r="BH868" s="83">
        <v>823</v>
      </c>
      <c r="BI868" s="84"/>
      <c r="BJ868" s="83">
        <v>823</v>
      </c>
      <c r="BK868" s="84"/>
      <c r="BL868" s="83">
        <v>823</v>
      </c>
      <c r="BM868" s="84"/>
      <c r="BN868" s="83">
        <v>823</v>
      </c>
      <c r="BO868" s="84"/>
      <c r="BP868" s="83">
        <v>823</v>
      </c>
      <c r="BQ868" s="84"/>
      <c r="BR868" s="83">
        <v>823</v>
      </c>
      <c r="BS868" s="84"/>
      <c r="BT868" s="83">
        <v>823</v>
      </c>
      <c r="BU868" s="84"/>
      <c r="BV868" s="83">
        <v>823</v>
      </c>
      <c r="BW868" s="84"/>
      <c r="BX868" s="83">
        <v>823</v>
      </c>
      <c r="BY868" s="84"/>
      <c r="BZ868" s="83">
        <v>823</v>
      </c>
      <c r="CA868" s="84"/>
      <c r="CB868" s="83">
        <v>823</v>
      </c>
      <c r="CC868" s="84"/>
      <c r="CD868" s="83">
        <v>823</v>
      </c>
      <c r="CE868" s="84"/>
      <c r="CF868" s="83">
        <v>823</v>
      </c>
      <c r="CG868" s="85"/>
    </row>
    <row r="869" spans="54:85" ht="14.25">
      <c r="BB869" s="83">
        <v>824</v>
      </c>
      <c r="BC869" s="84"/>
      <c r="BD869" s="83">
        <v>824</v>
      </c>
      <c r="BE869" s="84"/>
      <c r="BF869" s="83">
        <v>824</v>
      </c>
      <c r="BG869" s="84"/>
      <c r="BH869" s="83">
        <v>824</v>
      </c>
      <c r="BI869" s="84"/>
      <c r="BJ869" s="83">
        <v>824</v>
      </c>
      <c r="BK869" s="84"/>
      <c r="BL869" s="83">
        <v>824</v>
      </c>
      <c r="BM869" s="84"/>
      <c r="BN869" s="83">
        <v>824</v>
      </c>
      <c r="BO869" s="84"/>
      <c r="BP869" s="83">
        <v>824</v>
      </c>
      <c r="BQ869" s="84"/>
      <c r="BR869" s="83">
        <v>824</v>
      </c>
      <c r="BS869" s="84"/>
      <c r="BT869" s="83">
        <v>824</v>
      </c>
      <c r="BU869" s="84"/>
      <c r="BV869" s="83">
        <v>824</v>
      </c>
      <c r="BW869" s="84"/>
      <c r="BX869" s="83">
        <v>824</v>
      </c>
      <c r="BY869" s="84"/>
      <c r="BZ869" s="83">
        <v>824</v>
      </c>
      <c r="CA869" s="84"/>
      <c r="CB869" s="83">
        <v>824</v>
      </c>
      <c r="CC869" s="84"/>
      <c r="CD869" s="83">
        <v>824</v>
      </c>
      <c r="CE869" s="84"/>
      <c r="CF869" s="83">
        <v>824</v>
      </c>
      <c r="CG869" s="85"/>
    </row>
    <row r="870" spans="54:85" ht="14.25">
      <c r="BB870" s="83">
        <v>825</v>
      </c>
      <c r="BC870" s="84"/>
      <c r="BD870" s="83">
        <v>825</v>
      </c>
      <c r="BE870" s="84"/>
      <c r="BF870" s="83">
        <v>825</v>
      </c>
      <c r="BG870" s="84"/>
      <c r="BH870" s="83">
        <v>825</v>
      </c>
      <c r="BI870" s="84"/>
      <c r="BJ870" s="83">
        <v>825</v>
      </c>
      <c r="BK870" s="84"/>
      <c r="BL870" s="83">
        <v>825</v>
      </c>
      <c r="BM870" s="84"/>
      <c r="BN870" s="83">
        <v>825</v>
      </c>
      <c r="BO870" s="84"/>
      <c r="BP870" s="83">
        <v>825</v>
      </c>
      <c r="BQ870" s="84"/>
      <c r="BR870" s="83">
        <v>825</v>
      </c>
      <c r="BS870" s="84"/>
      <c r="BT870" s="83">
        <v>825</v>
      </c>
      <c r="BU870" s="84"/>
      <c r="BV870" s="83">
        <v>825</v>
      </c>
      <c r="BW870" s="84"/>
      <c r="BX870" s="83">
        <v>825</v>
      </c>
      <c r="BY870" s="84"/>
      <c r="BZ870" s="83">
        <v>825</v>
      </c>
      <c r="CA870" s="84"/>
      <c r="CB870" s="83">
        <v>825</v>
      </c>
      <c r="CC870" s="84"/>
      <c r="CD870" s="83">
        <v>825</v>
      </c>
      <c r="CE870" s="84"/>
      <c r="CF870" s="83">
        <v>825</v>
      </c>
      <c r="CG870" s="85"/>
    </row>
    <row r="871" spans="54:85" ht="14.25">
      <c r="BB871" s="83">
        <v>826</v>
      </c>
      <c r="BC871" s="84"/>
      <c r="BD871" s="83">
        <v>826</v>
      </c>
      <c r="BE871" s="84"/>
      <c r="BF871" s="83">
        <v>826</v>
      </c>
      <c r="BG871" s="84"/>
      <c r="BH871" s="83">
        <v>826</v>
      </c>
      <c r="BI871" s="84"/>
      <c r="BJ871" s="83">
        <v>826</v>
      </c>
      <c r="BK871" s="84"/>
      <c r="BL871" s="83">
        <v>826</v>
      </c>
      <c r="BM871" s="84"/>
      <c r="BN871" s="83">
        <v>826</v>
      </c>
      <c r="BO871" s="84"/>
      <c r="BP871" s="83">
        <v>826</v>
      </c>
      <c r="BQ871" s="84"/>
      <c r="BR871" s="83">
        <v>826</v>
      </c>
      <c r="BS871" s="84"/>
      <c r="BT871" s="83">
        <v>826</v>
      </c>
      <c r="BU871" s="84"/>
      <c r="BV871" s="83">
        <v>826</v>
      </c>
      <c r="BW871" s="84"/>
      <c r="BX871" s="83">
        <v>826</v>
      </c>
      <c r="BY871" s="84"/>
      <c r="BZ871" s="83">
        <v>826</v>
      </c>
      <c r="CA871" s="84"/>
      <c r="CB871" s="83">
        <v>826</v>
      </c>
      <c r="CC871" s="84"/>
      <c r="CD871" s="83">
        <v>826</v>
      </c>
      <c r="CE871" s="84"/>
      <c r="CF871" s="83">
        <v>826</v>
      </c>
      <c r="CG871" s="85"/>
    </row>
    <row r="872" spans="54:85" ht="14.25">
      <c r="BB872" s="83">
        <v>827</v>
      </c>
      <c r="BC872" s="84"/>
      <c r="BD872" s="83">
        <v>827</v>
      </c>
      <c r="BE872" s="84"/>
      <c r="BF872" s="83">
        <v>827</v>
      </c>
      <c r="BG872" s="84"/>
      <c r="BH872" s="83">
        <v>827</v>
      </c>
      <c r="BI872" s="84"/>
      <c r="BJ872" s="83">
        <v>827</v>
      </c>
      <c r="BK872" s="84"/>
      <c r="BL872" s="83">
        <v>827</v>
      </c>
      <c r="BM872" s="84"/>
      <c r="BN872" s="83">
        <v>827</v>
      </c>
      <c r="BO872" s="84"/>
      <c r="BP872" s="83">
        <v>827</v>
      </c>
      <c r="BQ872" s="84"/>
      <c r="BR872" s="83">
        <v>827</v>
      </c>
      <c r="BS872" s="84"/>
      <c r="BT872" s="83">
        <v>827</v>
      </c>
      <c r="BU872" s="84"/>
      <c r="BV872" s="83">
        <v>827</v>
      </c>
      <c r="BW872" s="84"/>
      <c r="BX872" s="83">
        <v>827</v>
      </c>
      <c r="BY872" s="84"/>
      <c r="BZ872" s="83">
        <v>827</v>
      </c>
      <c r="CA872" s="84"/>
      <c r="CB872" s="83">
        <v>827</v>
      </c>
      <c r="CC872" s="84"/>
      <c r="CD872" s="83">
        <v>827</v>
      </c>
      <c r="CE872" s="84"/>
      <c r="CF872" s="83">
        <v>827</v>
      </c>
      <c r="CG872" s="85"/>
    </row>
    <row r="873" spans="54:85" ht="14.25">
      <c r="BB873" s="83">
        <v>828</v>
      </c>
      <c r="BC873" s="84"/>
      <c r="BD873" s="83">
        <v>828</v>
      </c>
      <c r="BE873" s="84"/>
      <c r="BF873" s="83">
        <v>828</v>
      </c>
      <c r="BG873" s="84"/>
      <c r="BH873" s="83">
        <v>828</v>
      </c>
      <c r="BI873" s="84"/>
      <c r="BJ873" s="83">
        <v>828</v>
      </c>
      <c r="BK873" s="84"/>
      <c r="BL873" s="83">
        <v>828</v>
      </c>
      <c r="BM873" s="84"/>
      <c r="BN873" s="83">
        <v>828</v>
      </c>
      <c r="BO873" s="84"/>
      <c r="BP873" s="83">
        <v>828</v>
      </c>
      <c r="BQ873" s="84"/>
      <c r="BR873" s="83">
        <v>828</v>
      </c>
      <c r="BS873" s="84"/>
      <c r="BT873" s="83">
        <v>828</v>
      </c>
      <c r="BU873" s="84"/>
      <c r="BV873" s="83">
        <v>828</v>
      </c>
      <c r="BW873" s="84"/>
      <c r="BX873" s="83">
        <v>828</v>
      </c>
      <c r="BY873" s="84"/>
      <c r="BZ873" s="83">
        <v>828</v>
      </c>
      <c r="CA873" s="84"/>
      <c r="CB873" s="83">
        <v>828</v>
      </c>
      <c r="CC873" s="84"/>
      <c r="CD873" s="83">
        <v>828</v>
      </c>
      <c r="CE873" s="84"/>
      <c r="CF873" s="83">
        <v>828</v>
      </c>
      <c r="CG873" s="85"/>
    </row>
    <row r="874" spans="54:85" ht="14.25">
      <c r="BB874" s="83">
        <v>829</v>
      </c>
      <c r="BC874" s="84"/>
      <c r="BD874" s="83">
        <v>829</v>
      </c>
      <c r="BE874" s="84"/>
      <c r="BF874" s="83">
        <v>829</v>
      </c>
      <c r="BG874" s="84"/>
      <c r="BH874" s="83">
        <v>829</v>
      </c>
      <c r="BI874" s="84"/>
      <c r="BJ874" s="83">
        <v>829</v>
      </c>
      <c r="BK874" s="84"/>
      <c r="BL874" s="83">
        <v>829</v>
      </c>
      <c r="BM874" s="84"/>
      <c r="BN874" s="83">
        <v>829</v>
      </c>
      <c r="BO874" s="84"/>
      <c r="BP874" s="83">
        <v>829</v>
      </c>
      <c r="BQ874" s="84"/>
      <c r="BR874" s="83">
        <v>829</v>
      </c>
      <c r="BS874" s="84"/>
      <c r="BT874" s="83">
        <v>829</v>
      </c>
      <c r="BU874" s="84"/>
      <c r="BV874" s="83">
        <v>829</v>
      </c>
      <c r="BW874" s="84"/>
      <c r="BX874" s="83">
        <v>829</v>
      </c>
      <c r="BY874" s="84"/>
      <c r="BZ874" s="83">
        <v>829</v>
      </c>
      <c r="CA874" s="84"/>
      <c r="CB874" s="83">
        <v>829</v>
      </c>
      <c r="CC874" s="84"/>
      <c r="CD874" s="83">
        <v>829</v>
      </c>
      <c r="CE874" s="84"/>
      <c r="CF874" s="83">
        <v>829</v>
      </c>
      <c r="CG874" s="85"/>
    </row>
    <row r="875" spans="54:85" ht="14.25">
      <c r="BB875" s="83">
        <v>830</v>
      </c>
      <c r="BC875" s="84"/>
      <c r="BD875" s="83">
        <v>830</v>
      </c>
      <c r="BE875" s="84"/>
      <c r="BF875" s="83">
        <v>830</v>
      </c>
      <c r="BG875" s="84"/>
      <c r="BH875" s="83">
        <v>830</v>
      </c>
      <c r="BI875" s="84"/>
      <c r="BJ875" s="83">
        <v>830</v>
      </c>
      <c r="BK875" s="84"/>
      <c r="BL875" s="83">
        <v>830</v>
      </c>
      <c r="BM875" s="84"/>
      <c r="BN875" s="83">
        <v>830</v>
      </c>
      <c r="BO875" s="84"/>
      <c r="BP875" s="83">
        <v>830</v>
      </c>
      <c r="BQ875" s="84"/>
      <c r="BR875" s="83">
        <v>830</v>
      </c>
      <c r="BS875" s="84"/>
      <c r="BT875" s="83">
        <v>830</v>
      </c>
      <c r="BU875" s="84"/>
      <c r="BV875" s="83">
        <v>830</v>
      </c>
      <c r="BW875" s="84"/>
      <c r="BX875" s="83">
        <v>830</v>
      </c>
      <c r="BY875" s="84"/>
      <c r="BZ875" s="83">
        <v>830</v>
      </c>
      <c r="CA875" s="84"/>
      <c r="CB875" s="83">
        <v>830</v>
      </c>
      <c r="CC875" s="84"/>
      <c r="CD875" s="83">
        <v>830</v>
      </c>
      <c r="CE875" s="84"/>
      <c r="CF875" s="83">
        <v>830</v>
      </c>
      <c r="CG875" s="85"/>
    </row>
    <row r="876" spans="54:85" ht="14.25">
      <c r="BB876" s="83">
        <v>831</v>
      </c>
      <c r="BC876" s="84"/>
      <c r="BD876" s="83">
        <v>831</v>
      </c>
      <c r="BE876" s="84"/>
      <c r="BF876" s="83">
        <v>831</v>
      </c>
      <c r="BG876" s="84"/>
      <c r="BH876" s="83">
        <v>831</v>
      </c>
      <c r="BI876" s="84"/>
      <c r="BJ876" s="83">
        <v>831</v>
      </c>
      <c r="BK876" s="84"/>
      <c r="BL876" s="83">
        <v>831</v>
      </c>
      <c r="BM876" s="84"/>
      <c r="BN876" s="83">
        <v>831</v>
      </c>
      <c r="BO876" s="84"/>
      <c r="BP876" s="83">
        <v>831</v>
      </c>
      <c r="BQ876" s="84"/>
      <c r="BR876" s="83">
        <v>831</v>
      </c>
      <c r="BS876" s="84"/>
      <c r="BT876" s="83">
        <v>831</v>
      </c>
      <c r="BU876" s="84"/>
      <c r="BV876" s="83">
        <v>831</v>
      </c>
      <c r="BW876" s="84"/>
      <c r="BX876" s="83">
        <v>831</v>
      </c>
      <c r="BY876" s="84"/>
      <c r="BZ876" s="83">
        <v>831</v>
      </c>
      <c r="CA876" s="84"/>
      <c r="CB876" s="83">
        <v>831</v>
      </c>
      <c r="CC876" s="84"/>
      <c r="CD876" s="83">
        <v>831</v>
      </c>
      <c r="CE876" s="84"/>
      <c r="CF876" s="83">
        <v>831</v>
      </c>
      <c r="CG876" s="85"/>
    </row>
    <row r="877" spans="54:85" ht="14.25">
      <c r="BB877" s="83">
        <v>832</v>
      </c>
      <c r="BC877" s="84"/>
      <c r="BD877" s="83">
        <v>832</v>
      </c>
      <c r="BE877" s="84"/>
      <c r="BF877" s="83">
        <v>832</v>
      </c>
      <c r="BG877" s="84"/>
      <c r="BH877" s="83">
        <v>832</v>
      </c>
      <c r="BI877" s="84"/>
      <c r="BJ877" s="83">
        <v>832</v>
      </c>
      <c r="BK877" s="84"/>
      <c r="BL877" s="83">
        <v>832</v>
      </c>
      <c r="BM877" s="84"/>
      <c r="BN877" s="83">
        <v>832</v>
      </c>
      <c r="BO877" s="84"/>
      <c r="BP877" s="83">
        <v>832</v>
      </c>
      <c r="BQ877" s="84"/>
      <c r="BR877" s="83">
        <v>832</v>
      </c>
      <c r="BS877" s="84"/>
      <c r="BT877" s="83">
        <v>832</v>
      </c>
      <c r="BU877" s="84"/>
      <c r="BV877" s="83">
        <v>832</v>
      </c>
      <c r="BW877" s="84"/>
      <c r="BX877" s="83">
        <v>832</v>
      </c>
      <c r="BY877" s="84"/>
      <c r="BZ877" s="83">
        <v>832</v>
      </c>
      <c r="CA877" s="84"/>
      <c r="CB877" s="83">
        <v>832</v>
      </c>
      <c r="CC877" s="84"/>
      <c r="CD877" s="83">
        <v>832</v>
      </c>
      <c r="CE877" s="84"/>
      <c r="CF877" s="83">
        <v>832</v>
      </c>
      <c r="CG877" s="85"/>
    </row>
    <row r="878" spans="54:85" ht="14.25">
      <c r="BB878" s="83">
        <v>833</v>
      </c>
      <c r="BC878" s="84"/>
      <c r="BD878" s="83">
        <v>833</v>
      </c>
      <c r="BE878" s="84"/>
      <c r="BF878" s="83">
        <v>833</v>
      </c>
      <c r="BG878" s="84"/>
      <c r="BH878" s="83">
        <v>833</v>
      </c>
      <c r="BI878" s="84"/>
      <c r="BJ878" s="83">
        <v>833</v>
      </c>
      <c r="BK878" s="84"/>
      <c r="BL878" s="83">
        <v>833</v>
      </c>
      <c r="BM878" s="84"/>
      <c r="BN878" s="83">
        <v>833</v>
      </c>
      <c r="BO878" s="84"/>
      <c r="BP878" s="83">
        <v>833</v>
      </c>
      <c r="BQ878" s="84"/>
      <c r="BR878" s="83">
        <v>833</v>
      </c>
      <c r="BS878" s="84"/>
      <c r="BT878" s="83">
        <v>833</v>
      </c>
      <c r="BU878" s="84"/>
      <c r="BV878" s="83">
        <v>833</v>
      </c>
      <c r="BW878" s="84"/>
      <c r="BX878" s="83">
        <v>833</v>
      </c>
      <c r="BY878" s="84"/>
      <c r="BZ878" s="83">
        <v>833</v>
      </c>
      <c r="CA878" s="84"/>
      <c r="CB878" s="83">
        <v>833</v>
      </c>
      <c r="CC878" s="84"/>
      <c r="CD878" s="83">
        <v>833</v>
      </c>
      <c r="CE878" s="84"/>
      <c r="CF878" s="83">
        <v>833</v>
      </c>
      <c r="CG878" s="85"/>
    </row>
    <row r="879" spans="54:85" ht="14.25">
      <c r="BB879" s="83">
        <v>834</v>
      </c>
      <c r="BC879" s="84"/>
      <c r="BD879" s="83">
        <v>834</v>
      </c>
      <c r="BE879" s="84"/>
      <c r="BF879" s="83">
        <v>834</v>
      </c>
      <c r="BG879" s="84"/>
      <c r="BH879" s="83">
        <v>834</v>
      </c>
      <c r="BI879" s="84"/>
      <c r="BJ879" s="83">
        <v>834</v>
      </c>
      <c r="BK879" s="84"/>
      <c r="BL879" s="83">
        <v>834</v>
      </c>
      <c r="BM879" s="84"/>
      <c r="BN879" s="83">
        <v>834</v>
      </c>
      <c r="BO879" s="84"/>
      <c r="BP879" s="83">
        <v>834</v>
      </c>
      <c r="BQ879" s="84"/>
      <c r="BR879" s="83">
        <v>834</v>
      </c>
      <c r="BS879" s="84"/>
      <c r="BT879" s="83">
        <v>834</v>
      </c>
      <c r="BU879" s="84"/>
      <c r="BV879" s="83">
        <v>834</v>
      </c>
      <c r="BW879" s="84"/>
      <c r="BX879" s="83">
        <v>834</v>
      </c>
      <c r="BY879" s="84"/>
      <c r="BZ879" s="83">
        <v>834</v>
      </c>
      <c r="CA879" s="84"/>
      <c r="CB879" s="83">
        <v>834</v>
      </c>
      <c r="CC879" s="84"/>
      <c r="CD879" s="83">
        <v>834</v>
      </c>
      <c r="CE879" s="84"/>
      <c r="CF879" s="83">
        <v>834</v>
      </c>
      <c r="CG879" s="85"/>
    </row>
    <row r="880" spans="54:85" ht="14.25">
      <c r="BB880" s="83">
        <v>835</v>
      </c>
      <c r="BC880" s="84"/>
      <c r="BD880" s="83">
        <v>835</v>
      </c>
      <c r="BE880" s="84"/>
      <c r="BF880" s="83">
        <v>835</v>
      </c>
      <c r="BG880" s="84"/>
      <c r="BH880" s="83">
        <v>835</v>
      </c>
      <c r="BI880" s="84"/>
      <c r="BJ880" s="83">
        <v>835</v>
      </c>
      <c r="BK880" s="84"/>
      <c r="BL880" s="83">
        <v>835</v>
      </c>
      <c r="BM880" s="84"/>
      <c r="BN880" s="83">
        <v>835</v>
      </c>
      <c r="BO880" s="84"/>
      <c r="BP880" s="83">
        <v>835</v>
      </c>
      <c r="BQ880" s="84"/>
      <c r="BR880" s="83">
        <v>835</v>
      </c>
      <c r="BS880" s="84"/>
      <c r="BT880" s="83">
        <v>835</v>
      </c>
      <c r="BU880" s="84"/>
      <c r="BV880" s="83">
        <v>835</v>
      </c>
      <c r="BW880" s="84"/>
      <c r="BX880" s="83">
        <v>835</v>
      </c>
      <c r="BY880" s="84"/>
      <c r="BZ880" s="83">
        <v>835</v>
      </c>
      <c r="CA880" s="84"/>
      <c r="CB880" s="83">
        <v>835</v>
      </c>
      <c r="CC880" s="84"/>
      <c r="CD880" s="83">
        <v>835</v>
      </c>
      <c r="CE880" s="84"/>
      <c r="CF880" s="83">
        <v>835</v>
      </c>
      <c r="CG880" s="85"/>
    </row>
    <row r="881" spans="54:85" ht="14.25">
      <c r="BB881" s="83">
        <v>836</v>
      </c>
      <c r="BC881" s="84"/>
      <c r="BD881" s="83">
        <v>836</v>
      </c>
      <c r="BE881" s="84"/>
      <c r="BF881" s="83">
        <v>836</v>
      </c>
      <c r="BG881" s="84"/>
      <c r="BH881" s="83">
        <v>836</v>
      </c>
      <c r="BI881" s="84"/>
      <c r="BJ881" s="83">
        <v>836</v>
      </c>
      <c r="BK881" s="84"/>
      <c r="BL881" s="83">
        <v>836</v>
      </c>
      <c r="BM881" s="84"/>
      <c r="BN881" s="83">
        <v>836</v>
      </c>
      <c r="BO881" s="84"/>
      <c r="BP881" s="83">
        <v>836</v>
      </c>
      <c r="BQ881" s="84"/>
      <c r="BR881" s="83">
        <v>836</v>
      </c>
      <c r="BS881" s="84"/>
      <c r="BT881" s="83">
        <v>836</v>
      </c>
      <c r="BU881" s="84"/>
      <c r="BV881" s="83">
        <v>836</v>
      </c>
      <c r="BW881" s="84"/>
      <c r="BX881" s="83">
        <v>836</v>
      </c>
      <c r="BY881" s="84"/>
      <c r="BZ881" s="83">
        <v>836</v>
      </c>
      <c r="CA881" s="84"/>
      <c r="CB881" s="83">
        <v>836</v>
      </c>
      <c r="CC881" s="84"/>
      <c r="CD881" s="83">
        <v>836</v>
      </c>
      <c r="CE881" s="84"/>
      <c r="CF881" s="83">
        <v>836</v>
      </c>
      <c r="CG881" s="85"/>
    </row>
    <row r="882" spans="54:85" ht="14.25">
      <c r="BB882" s="83">
        <v>837</v>
      </c>
      <c r="BC882" s="84"/>
      <c r="BD882" s="83">
        <v>837</v>
      </c>
      <c r="BE882" s="84"/>
      <c r="BF882" s="83">
        <v>837</v>
      </c>
      <c r="BG882" s="84"/>
      <c r="BH882" s="83">
        <v>837</v>
      </c>
      <c r="BI882" s="84"/>
      <c r="BJ882" s="83">
        <v>837</v>
      </c>
      <c r="BK882" s="84"/>
      <c r="BL882" s="83">
        <v>837</v>
      </c>
      <c r="BM882" s="84"/>
      <c r="BN882" s="83">
        <v>837</v>
      </c>
      <c r="BO882" s="84"/>
      <c r="BP882" s="83">
        <v>837</v>
      </c>
      <c r="BQ882" s="84"/>
      <c r="BR882" s="83">
        <v>837</v>
      </c>
      <c r="BS882" s="84"/>
      <c r="BT882" s="83">
        <v>837</v>
      </c>
      <c r="BU882" s="84"/>
      <c r="BV882" s="83">
        <v>837</v>
      </c>
      <c r="BW882" s="84"/>
      <c r="BX882" s="83">
        <v>837</v>
      </c>
      <c r="BY882" s="84"/>
      <c r="BZ882" s="83">
        <v>837</v>
      </c>
      <c r="CA882" s="84"/>
      <c r="CB882" s="83">
        <v>837</v>
      </c>
      <c r="CC882" s="84"/>
      <c r="CD882" s="83">
        <v>837</v>
      </c>
      <c r="CE882" s="84"/>
      <c r="CF882" s="83">
        <v>837</v>
      </c>
      <c r="CG882" s="85"/>
    </row>
    <row r="883" spans="54:85" ht="14.25">
      <c r="BB883" s="83">
        <v>838</v>
      </c>
      <c r="BC883" s="84"/>
      <c r="BD883" s="83">
        <v>838</v>
      </c>
      <c r="BE883" s="84"/>
      <c r="BF883" s="83">
        <v>838</v>
      </c>
      <c r="BG883" s="84"/>
      <c r="BH883" s="83">
        <v>838</v>
      </c>
      <c r="BI883" s="84"/>
      <c r="BJ883" s="83">
        <v>838</v>
      </c>
      <c r="BK883" s="84"/>
      <c r="BL883" s="83">
        <v>838</v>
      </c>
      <c r="BM883" s="84"/>
      <c r="BN883" s="83">
        <v>838</v>
      </c>
      <c r="BO883" s="84"/>
      <c r="BP883" s="83">
        <v>838</v>
      </c>
      <c r="BQ883" s="84"/>
      <c r="BR883" s="83">
        <v>838</v>
      </c>
      <c r="BS883" s="84"/>
      <c r="BT883" s="83">
        <v>838</v>
      </c>
      <c r="BU883" s="84"/>
      <c r="BV883" s="83">
        <v>838</v>
      </c>
      <c r="BW883" s="84"/>
      <c r="BX883" s="83">
        <v>838</v>
      </c>
      <c r="BY883" s="84"/>
      <c r="BZ883" s="83">
        <v>838</v>
      </c>
      <c r="CA883" s="84"/>
      <c r="CB883" s="83">
        <v>838</v>
      </c>
      <c r="CC883" s="84"/>
      <c r="CD883" s="83">
        <v>838</v>
      </c>
      <c r="CE883" s="84"/>
      <c r="CF883" s="83">
        <v>838</v>
      </c>
      <c r="CG883" s="85"/>
    </row>
    <row r="884" spans="54:85" ht="14.25">
      <c r="BB884" s="83">
        <v>839</v>
      </c>
      <c r="BC884" s="84"/>
      <c r="BD884" s="83">
        <v>839</v>
      </c>
      <c r="BE884" s="84"/>
      <c r="BF884" s="83">
        <v>839</v>
      </c>
      <c r="BG884" s="84"/>
      <c r="BH884" s="83">
        <v>839</v>
      </c>
      <c r="BI884" s="84"/>
      <c r="BJ884" s="83">
        <v>839</v>
      </c>
      <c r="BK884" s="84"/>
      <c r="BL884" s="83">
        <v>839</v>
      </c>
      <c r="BM884" s="84"/>
      <c r="BN884" s="83">
        <v>839</v>
      </c>
      <c r="BO884" s="84"/>
      <c r="BP884" s="83">
        <v>839</v>
      </c>
      <c r="BQ884" s="84"/>
      <c r="BR884" s="83">
        <v>839</v>
      </c>
      <c r="BS884" s="84"/>
      <c r="BT884" s="83">
        <v>839</v>
      </c>
      <c r="BU884" s="84"/>
      <c r="BV884" s="83">
        <v>839</v>
      </c>
      <c r="BW884" s="84"/>
      <c r="BX884" s="83">
        <v>839</v>
      </c>
      <c r="BY884" s="84"/>
      <c r="BZ884" s="83">
        <v>839</v>
      </c>
      <c r="CA884" s="84"/>
      <c r="CB884" s="83">
        <v>839</v>
      </c>
      <c r="CC884" s="84"/>
      <c r="CD884" s="83">
        <v>839</v>
      </c>
      <c r="CE884" s="84"/>
      <c r="CF884" s="83">
        <v>839</v>
      </c>
      <c r="CG884" s="85"/>
    </row>
    <row r="885" spans="54:85" ht="14.25">
      <c r="BB885" s="83">
        <v>840</v>
      </c>
      <c r="BC885" s="84"/>
      <c r="BD885" s="83">
        <v>840</v>
      </c>
      <c r="BE885" s="84"/>
      <c r="BF885" s="83">
        <v>840</v>
      </c>
      <c r="BG885" s="84"/>
      <c r="BH885" s="83">
        <v>840</v>
      </c>
      <c r="BI885" s="84"/>
      <c r="BJ885" s="83">
        <v>840</v>
      </c>
      <c r="BK885" s="84"/>
      <c r="BL885" s="83">
        <v>840</v>
      </c>
      <c r="BM885" s="84"/>
      <c r="BN885" s="83">
        <v>840</v>
      </c>
      <c r="BO885" s="84"/>
      <c r="BP885" s="83">
        <v>840</v>
      </c>
      <c r="BQ885" s="84"/>
      <c r="BR885" s="83">
        <v>840</v>
      </c>
      <c r="BS885" s="84"/>
      <c r="BT885" s="83">
        <v>840</v>
      </c>
      <c r="BU885" s="84"/>
      <c r="BV885" s="83">
        <v>840</v>
      </c>
      <c r="BW885" s="84"/>
      <c r="BX885" s="83">
        <v>840</v>
      </c>
      <c r="BY885" s="84"/>
      <c r="BZ885" s="83">
        <v>840</v>
      </c>
      <c r="CA885" s="84"/>
      <c r="CB885" s="83">
        <v>840</v>
      </c>
      <c r="CC885" s="84"/>
      <c r="CD885" s="83">
        <v>840</v>
      </c>
      <c r="CE885" s="84"/>
      <c r="CF885" s="83">
        <v>840</v>
      </c>
      <c r="CG885" s="85"/>
    </row>
    <row r="886" spans="54:85" ht="14.25">
      <c r="BB886" s="83">
        <v>841</v>
      </c>
      <c r="BC886" s="84"/>
      <c r="BD886" s="83">
        <v>841</v>
      </c>
      <c r="BE886" s="84"/>
      <c r="BF886" s="83">
        <v>841</v>
      </c>
      <c r="BG886" s="84"/>
      <c r="BH886" s="83">
        <v>841</v>
      </c>
      <c r="BI886" s="84"/>
      <c r="BJ886" s="83">
        <v>841</v>
      </c>
      <c r="BK886" s="84"/>
      <c r="BL886" s="83">
        <v>841</v>
      </c>
      <c r="BM886" s="84"/>
      <c r="BN886" s="83">
        <v>841</v>
      </c>
      <c r="BO886" s="84"/>
      <c r="BP886" s="83">
        <v>841</v>
      </c>
      <c r="BQ886" s="84"/>
      <c r="BR886" s="83">
        <v>841</v>
      </c>
      <c r="BS886" s="84"/>
      <c r="BT886" s="83">
        <v>841</v>
      </c>
      <c r="BU886" s="84"/>
      <c r="BV886" s="83">
        <v>841</v>
      </c>
      <c r="BW886" s="84"/>
      <c r="BX886" s="83">
        <v>841</v>
      </c>
      <c r="BY886" s="84"/>
      <c r="BZ886" s="83">
        <v>841</v>
      </c>
      <c r="CA886" s="84"/>
      <c r="CB886" s="83">
        <v>841</v>
      </c>
      <c r="CC886" s="84"/>
      <c r="CD886" s="83">
        <v>841</v>
      </c>
      <c r="CE886" s="84"/>
      <c r="CF886" s="83">
        <v>841</v>
      </c>
      <c r="CG886" s="85"/>
    </row>
    <row r="887" spans="54:85" ht="14.25">
      <c r="BB887" s="83">
        <v>842</v>
      </c>
      <c r="BC887" s="84"/>
      <c r="BD887" s="83">
        <v>842</v>
      </c>
      <c r="BE887" s="84"/>
      <c r="BF887" s="83">
        <v>842</v>
      </c>
      <c r="BG887" s="84"/>
      <c r="BH887" s="83">
        <v>842</v>
      </c>
      <c r="BI887" s="84"/>
      <c r="BJ887" s="83">
        <v>842</v>
      </c>
      <c r="BK887" s="84"/>
      <c r="BL887" s="83">
        <v>842</v>
      </c>
      <c r="BM887" s="84"/>
      <c r="BN887" s="83">
        <v>842</v>
      </c>
      <c r="BO887" s="84"/>
      <c r="BP887" s="83">
        <v>842</v>
      </c>
      <c r="BQ887" s="84"/>
      <c r="BR887" s="83">
        <v>842</v>
      </c>
      <c r="BS887" s="84"/>
      <c r="BT887" s="83">
        <v>842</v>
      </c>
      <c r="BU887" s="84"/>
      <c r="BV887" s="83">
        <v>842</v>
      </c>
      <c r="BW887" s="84"/>
      <c r="BX887" s="83">
        <v>842</v>
      </c>
      <c r="BY887" s="84"/>
      <c r="BZ887" s="83">
        <v>842</v>
      </c>
      <c r="CA887" s="84"/>
      <c r="CB887" s="83">
        <v>842</v>
      </c>
      <c r="CC887" s="84"/>
      <c r="CD887" s="83">
        <v>842</v>
      </c>
      <c r="CE887" s="84"/>
      <c r="CF887" s="83">
        <v>842</v>
      </c>
      <c r="CG887" s="85"/>
    </row>
    <row r="888" spans="54:85" ht="14.25">
      <c r="BB888" s="83">
        <v>843</v>
      </c>
      <c r="BC888" s="84"/>
      <c r="BD888" s="83">
        <v>843</v>
      </c>
      <c r="BE888" s="84"/>
      <c r="BF888" s="83">
        <v>843</v>
      </c>
      <c r="BG888" s="84"/>
      <c r="BH888" s="83">
        <v>843</v>
      </c>
      <c r="BI888" s="84"/>
      <c r="BJ888" s="83">
        <v>843</v>
      </c>
      <c r="BK888" s="84"/>
      <c r="BL888" s="83">
        <v>843</v>
      </c>
      <c r="BM888" s="84"/>
      <c r="BN888" s="83">
        <v>843</v>
      </c>
      <c r="BO888" s="84"/>
      <c r="BP888" s="83">
        <v>843</v>
      </c>
      <c r="BQ888" s="84"/>
      <c r="BR888" s="83">
        <v>843</v>
      </c>
      <c r="BS888" s="84"/>
      <c r="BT888" s="83">
        <v>843</v>
      </c>
      <c r="BU888" s="84"/>
      <c r="BV888" s="83">
        <v>843</v>
      </c>
      <c r="BW888" s="84"/>
      <c r="BX888" s="83">
        <v>843</v>
      </c>
      <c r="BY888" s="84"/>
      <c r="BZ888" s="83">
        <v>843</v>
      </c>
      <c r="CA888" s="84"/>
      <c r="CB888" s="83">
        <v>843</v>
      </c>
      <c r="CC888" s="84"/>
      <c r="CD888" s="83">
        <v>843</v>
      </c>
      <c r="CE888" s="84"/>
      <c r="CF888" s="83">
        <v>843</v>
      </c>
      <c r="CG888" s="85"/>
    </row>
    <row r="889" spans="54:85" ht="14.25">
      <c r="BB889" s="83">
        <v>844</v>
      </c>
      <c r="BC889" s="84"/>
      <c r="BD889" s="83">
        <v>844</v>
      </c>
      <c r="BE889" s="84"/>
      <c r="BF889" s="83">
        <v>844</v>
      </c>
      <c r="BG889" s="84"/>
      <c r="BH889" s="83">
        <v>844</v>
      </c>
      <c r="BI889" s="84"/>
      <c r="BJ889" s="83">
        <v>844</v>
      </c>
      <c r="BK889" s="84"/>
      <c r="BL889" s="83">
        <v>844</v>
      </c>
      <c r="BM889" s="84"/>
      <c r="BN889" s="83">
        <v>844</v>
      </c>
      <c r="BO889" s="84"/>
      <c r="BP889" s="83">
        <v>844</v>
      </c>
      <c r="BQ889" s="84"/>
      <c r="BR889" s="83">
        <v>844</v>
      </c>
      <c r="BS889" s="84"/>
      <c r="BT889" s="83">
        <v>844</v>
      </c>
      <c r="BU889" s="84"/>
      <c r="BV889" s="83">
        <v>844</v>
      </c>
      <c r="BW889" s="84"/>
      <c r="BX889" s="83">
        <v>844</v>
      </c>
      <c r="BY889" s="84"/>
      <c r="BZ889" s="83">
        <v>844</v>
      </c>
      <c r="CA889" s="84"/>
      <c r="CB889" s="83">
        <v>844</v>
      </c>
      <c r="CC889" s="84"/>
      <c r="CD889" s="83">
        <v>844</v>
      </c>
      <c r="CE889" s="84"/>
      <c r="CF889" s="83">
        <v>844</v>
      </c>
      <c r="CG889" s="85"/>
    </row>
    <row r="890" spans="54:85" ht="14.25">
      <c r="BB890" s="83">
        <v>845</v>
      </c>
      <c r="BC890" s="84"/>
      <c r="BD890" s="83">
        <v>845</v>
      </c>
      <c r="BE890" s="84"/>
      <c r="BF890" s="83">
        <v>845</v>
      </c>
      <c r="BG890" s="84"/>
      <c r="BH890" s="83">
        <v>845</v>
      </c>
      <c r="BI890" s="84"/>
      <c r="BJ890" s="83">
        <v>845</v>
      </c>
      <c r="BK890" s="84"/>
      <c r="BL890" s="83">
        <v>845</v>
      </c>
      <c r="BM890" s="84"/>
      <c r="BN890" s="83">
        <v>845</v>
      </c>
      <c r="BO890" s="84"/>
      <c r="BP890" s="83">
        <v>845</v>
      </c>
      <c r="BQ890" s="84"/>
      <c r="BR890" s="83">
        <v>845</v>
      </c>
      <c r="BS890" s="84"/>
      <c r="BT890" s="83">
        <v>845</v>
      </c>
      <c r="BU890" s="84"/>
      <c r="BV890" s="83">
        <v>845</v>
      </c>
      <c r="BW890" s="84"/>
      <c r="BX890" s="83">
        <v>845</v>
      </c>
      <c r="BY890" s="84"/>
      <c r="BZ890" s="83">
        <v>845</v>
      </c>
      <c r="CA890" s="84"/>
      <c r="CB890" s="83">
        <v>845</v>
      </c>
      <c r="CC890" s="84"/>
      <c r="CD890" s="83">
        <v>845</v>
      </c>
      <c r="CE890" s="84"/>
      <c r="CF890" s="83">
        <v>845</v>
      </c>
      <c r="CG890" s="85"/>
    </row>
    <row r="891" spans="54:85" ht="14.25">
      <c r="BB891" s="83">
        <v>846</v>
      </c>
      <c r="BC891" s="84"/>
      <c r="BD891" s="83">
        <v>846</v>
      </c>
      <c r="BE891" s="84"/>
      <c r="BF891" s="83">
        <v>846</v>
      </c>
      <c r="BG891" s="84"/>
      <c r="BH891" s="83">
        <v>846</v>
      </c>
      <c r="BI891" s="84"/>
      <c r="BJ891" s="83">
        <v>846</v>
      </c>
      <c r="BK891" s="84"/>
      <c r="BL891" s="83">
        <v>846</v>
      </c>
      <c r="BM891" s="84"/>
      <c r="BN891" s="83">
        <v>846</v>
      </c>
      <c r="BO891" s="84"/>
      <c r="BP891" s="83">
        <v>846</v>
      </c>
      <c r="BQ891" s="84"/>
      <c r="BR891" s="83">
        <v>846</v>
      </c>
      <c r="BS891" s="84"/>
      <c r="BT891" s="83">
        <v>846</v>
      </c>
      <c r="BU891" s="84"/>
      <c r="BV891" s="83">
        <v>846</v>
      </c>
      <c r="BW891" s="84"/>
      <c r="BX891" s="83">
        <v>846</v>
      </c>
      <c r="BY891" s="84"/>
      <c r="BZ891" s="83">
        <v>846</v>
      </c>
      <c r="CA891" s="84"/>
      <c r="CB891" s="83">
        <v>846</v>
      </c>
      <c r="CC891" s="84"/>
      <c r="CD891" s="83">
        <v>846</v>
      </c>
      <c r="CE891" s="84"/>
      <c r="CF891" s="83">
        <v>846</v>
      </c>
      <c r="CG891" s="85"/>
    </row>
    <row r="892" spans="54:85" ht="14.25">
      <c r="BB892" s="83">
        <v>847</v>
      </c>
      <c r="BC892" s="84"/>
      <c r="BD892" s="83">
        <v>847</v>
      </c>
      <c r="BE892" s="84"/>
      <c r="BF892" s="83">
        <v>847</v>
      </c>
      <c r="BG892" s="84"/>
      <c r="BH892" s="83">
        <v>847</v>
      </c>
      <c r="BI892" s="84"/>
      <c r="BJ892" s="83">
        <v>847</v>
      </c>
      <c r="BK892" s="84"/>
      <c r="BL892" s="83">
        <v>847</v>
      </c>
      <c r="BM892" s="84"/>
      <c r="BN892" s="83">
        <v>847</v>
      </c>
      <c r="BO892" s="84"/>
      <c r="BP892" s="83">
        <v>847</v>
      </c>
      <c r="BQ892" s="84"/>
      <c r="BR892" s="83">
        <v>847</v>
      </c>
      <c r="BS892" s="84"/>
      <c r="BT892" s="83">
        <v>847</v>
      </c>
      <c r="BU892" s="84"/>
      <c r="BV892" s="83">
        <v>847</v>
      </c>
      <c r="BW892" s="84"/>
      <c r="BX892" s="83">
        <v>847</v>
      </c>
      <c r="BY892" s="84"/>
      <c r="BZ892" s="83">
        <v>847</v>
      </c>
      <c r="CA892" s="84"/>
      <c r="CB892" s="83">
        <v>847</v>
      </c>
      <c r="CC892" s="84"/>
      <c r="CD892" s="83">
        <v>847</v>
      </c>
      <c r="CE892" s="84"/>
      <c r="CF892" s="83">
        <v>847</v>
      </c>
      <c r="CG892" s="85"/>
    </row>
    <row r="893" spans="54:85" ht="14.25">
      <c r="BB893" s="83">
        <v>848</v>
      </c>
      <c r="BC893" s="84"/>
      <c r="BD893" s="83">
        <v>848</v>
      </c>
      <c r="BE893" s="84"/>
      <c r="BF893" s="83">
        <v>848</v>
      </c>
      <c r="BG893" s="84"/>
      <c r="BH893" s="83">
        <v>848</v>
      </c>
      <c r="BI893" s="84"/>
      <c r="BJ893" s="83">
        <v>848</v>
      </c>
      <c r="BK893" s="84"/>
      <c r="BL893" s="83">
        <v>848</v>
      </c>
      <c r="BM893" s="84"/>
      <c r="BN893" s="83">
        <v>848</v>
      </c>
      <c r="BO893" s="84"/>
      <c r="BP893" s="83">
        <v>848</v>
      </c>
      <c r="BQ893" s="84"/>
      <c r="BR893" s="83">
        <v>848</v>
      </c>
      <c r="BS893" s="84"/>
      <c r="BT893" s="83">
        <v>848</v>
      </c>
      <c r="BU893" s="84"/>
      <c r="BV893" s="83">
        <v>848</v>
      </c>
      <c r="BW893" s="84"/>
      <c r="BX893" s="83">
        <v>848</v>
      </c>
      <c r="BY893" s="84"/>
      <c r="BZ893" s="83">
        <v>848</v>
      </c>
      <c r="CA893" s="84"/>
      <c r="CB893" s="83">
        <v>848</v>
      </c>
      <c r="CC893" s="84"/>
      <c r="CD893" s="83">
        <v>848</v>
      </c>
      <c r="CE893" s="84"/>
      <c r="CF893" s="83">
        <v>848</v>
      </c>
      <c r="CG893" s="85"/>
    </row>
    <row r="894" spans="54:85" ht="14.25">
      <c r="BB894" s="83">
        <v>849</v>
      </c>
      <c r="BC894" s="84"/>
      <c r="BD894" s="83">
        <v>849</v>
      </c>
      <c r="BE894" s="84"/>
      <c r="BF894" s="83">
        <v>849</v>
      </c>
      <c r="BG894" s="84"/>
      <c r="BH894" s="83">
        <v>849</v>
      </c>
      <c r="BI894" s="84"/>
      <c r="BJ894" s="83">
        <v>849</v>
      </c>
      <c r="BK894" s="84"/>
      <c r="BL894" s="83">
        <v>849</v>
      </c>
      <c r="BM894" s="84"/>
      <c r="BN894" s="83">
        <v>849</v>
      </c>
      <c r="BO894" s="84"/>
      <c r="BP894" s="83">
        <v>849</v>
      </c>
      <c r="BQ894" s="84"/>
      <c r="BR894" s="83">
        <v>849</v>
      </c>
      <c r="BS894" s="84"/>
      <c r="BT894" s="83">
        <v>849</v>
      </c>
      <c r="BU894" s="84"/>
      <c r="BV894" s="83">
        <v>849</v>
      </c>
      <c r="BW894" s="84"/>
      <c r="BX894" s="83">
        <v>849</v>
      </c>
      <c r="BY894" s="84"/>
      <c r="BZ894" s="83">
        <v>849</v>
      </c>
      <c r="CA894" s="84"/>
      <c r="CB894" s="83">
        <v>849</v>
      </c>
      <c r="CC894" s="84"/>
      <c r="CD894" s="83">
        <v>849</v>
      </c>
      <c r="CE894" s="84"/>
      <c r="CF894" s="83">
        <v>849</v>
      </c>
      <c r="CG894" s="85"/>
    </row>
    <row r="895" spans="54:85" ht="14.25">
      <c r="BB895" s="83">
        <v>850</v>
      </c>
      <c r="BC895" s="84"/>
      <c r="BD895" s="83">
        <v>850</v>
      </c>
      <c r="BE895" s="84"/>
      <c r="BF895" s="83">
        <v>850</v>
      </c>
      <c r="BG895" s="84"/>
      <c r="BH895" s="83">
        <v>850</v>
      </c>
      <c r="BI895" s="84"/>
      <c r="BJ895" s="83">
        <v>850</v>
      </c>
      <c r="BK895" s="84"/>
      <c r="BL895" s="83">
        <v>850</v>
      </c>
      <c r="BM895" s="84"/>
      <c r="BN895" s="83">
        <v>850</v>
      </c>
      <c r="BO895" s="84"/>
      <c r="BP895" s="83">
        <v>850</v>
      </c>
      <c r="BQ895" s="84"/>
      <c r="BR895" s="83">
        <v>850</v>
      </c>
      <c r="BS895" s="84"/>
      <c r="BT895" s="83">
        <v>850</v>
      </c>
      <c r="BU895" s="84"/>
      <c r="BV895" s="83">
        <v>850</v>
      </c>
      <c r="BW895" s="84"/>
      <c r="BX895" s="83">
        <v>850</v>
      </c>
      <c r="BY895" s="84"/>
      <c r="BZ895" s="83">
        <v>850</v>
      </c>
      <c r="CA895" s="84"/>
      <c r="CB895" s="83">
        <v>850</v>
      </c>
      <c r="CC895" s="84"/>
      <c r="CD895" s="83">
        <v>850</v>
      </c>
      <c r="CE895" s="84"/>
      <c r="CF895" s="83">
        <v>850</v>
      </c>
      <c r="CG895" s="85"/>
    </row>
    <row r="896" spans="54:85" ht="14.25">
      <c r="BB896" s="83">
        <v>851</v>
      </c>
      <c r="BC896" s="84"/>
      <c r="BD896" s="83">
        <v>851</v>
      </c>
      <c r="BE896" s="84"/>
      <c r="BF896" s="83">
        <v>851</v>
      </c>
      <c r="BG896" s="84"/>
      <c r="BH896" s="83">
        <v>851</v>
      </c>
      <c r="BI896" s="84"/>
      <c r="BJ896" s="83">
        <v>851</v>
      </c>
      <c r="BK896" s="84"/>
      <c r="BL896" s="83">
        <v>851</v>
      </c>
      <c r="BM896" s="84"/>
      <c r="BN896" s="83">
        <v>851</v>
      </c>
      <c r="BO896" s="84"/>
      <c r="BP896" s="83">
        <v>851</v>
      </c>
      <c r="BQ896" s="84"/>
      <c r="BR896" s="83">
        <v>851</v>
      </c>
      <c r="BS896" s="84"/>
      <c r="BT896" s="83">
        <v>851</v>
      </c>
      <c r="BU896" s="84"/>
      <c r="BV896" s="83">
        <v>851</v>
      </c>
      <c r="BW896" s="84"/>
      <c r="BX896" s="83">
        <v>851</v>
      </c>
      <c r="BY896" s="84"/>
      <c r="BZ896" s="83">
        <v>851</v>
      </c>
      <c r="CA896" s="84"/>
      <c r="CB896" s="83">
        <v>851</v>
      </c>
      <c r="CC896" s="84"/>
      <c r="CD896" s="83">
        <v>851</v>
      </c>
      <c r="CE896" s="84"/>
      <c r="CF896" s="83">
        <v>851</v>
      </c>
      <c r="CG896" s="85"/>
    </row>
    <row r="897" spans="54:85" ht="14.25">
      <c r="BB897" s="83">
        <v>852</v>
      </c>
      <c r="BC897" s="84"/>
      <c r="BD897" s="83">
        <v>852</v>
      </c>
      <c r="BE897" s="84"/>
      <c r="BF897" s="83">
        <v>852</v>
      </c>
      <c r="BG897" s="84"/>
      <c r="BH897" s="83">
        <v>852</v>
      </c>
      <c r="BI897" s="84"/>
      <c r="BJ897" s="83">
        <v>852</v>
      </c>
      <c r="BK897" s="84"/>
      <c r="BL897" s="83">
        <v>852</v>
      </c>
      <c r="BM897" s="84"/>
      <c r="BN897" s="83">
        <v>852</v>
      </c>
      <c r="BO897" s="84"/>
      <c r="BP897" s="83">
        <v>852</v>
      </c>
      <c r="BQ897" s="84"/>
      <c r="BR897" s="83">
        <v>852</v>
      </c>
      <c r="BS897" s="84"/>
      <c r="BT897" s="83">
        <v>852</v>
      </c>
      <c r="BU897" s="84"/>
      <c r="BV897" s="83">
        <v>852</v>
      </c>
      <c r="BW897" s="84"/>
      <c r="BX897" s="83">
        <v>852</v>
      </c>
      <c r="BY897" s="84"/>
      <c r="BZ897" s="83">
        <v>852</v>
      </c>
      <c r="CA897" s="84"/>
      <c r="CB897" s="83">
        <v>852</v>
      </c>
      <c r="CC897" s="84"/>
      <c r="CD897" s="83">
        <v>852</v>
      </c>
      <c r="CE897" s="84"/>
      <c r="CF897" s="83">
        <v>852</v>
      </c>
      <c r="CG897" s="85"/>
    </row>
    <row r="898" spans="54:85" ht="14.25">
      <c r="BB898" s="83">
        <v>853</v>
      </c>
      <c r="BC898" s="84"/>
      <c r="BD898" s="83">
        <v>853</v>
      </c>
      <c r="BE898" s="84"/>
      <c r="BF898" s="83">
        <v>853</v>
      </c>
      <c r="BG898" s="84"/>
      <c r="BH898" s="83">
        <v>853</v>
      </c>
      <c r="BI898" s="84"/>
      <c r="BJ898" s="83">
        <v>853</v>
      </c>
      <c r="BK898" s="84"/>
      <c r="BL898" s="83">
        <v>853</v>
      </c>
      <c r="BM898" s="84"/>
      <c r="BN898" s="83">
        <v>853</v>
      </c>
      <c r="BO898" s="84"/>
      <c r="BP898" s="83">
        <v>853</v>
      </c>
      <c r="BQ898" s="84"/>
      <c r="BR898" s="83">
        <v>853</v>
      </c>
      <c r="BS898" s="84"/>
      <c r="BT898" s="83">
        <v>853</v>
      </c>
      <c r="BU898" s="84"/>
      <c r="BV898" s="83">
        <v>853</v>
      </c>
      <c r="BW898" s="84"/>
      <c r="BX898" s="83">
        <v>853</v>
      </c>
      <c r="BY898" s="84"/>
      <c r="BZ898" s="83">
        <v>853</v>
      </c>
      <c r="CA898" s="84"/>
      <c r="CB898" s="83">
        <v>853</v>
      </c>
      <c r="CC898" s="84"/>
      <c r="CD898" s="83">
        <v>853</v>
      </c>
      <c r="CE898" s="84"/>
      <c r="CF898" s="83">
        <v>853</v>
      </c>
      <c r="CG898" s="85"/>
    </row>
    <row r="899" spans="54:85" ht="14.25">
      <c r="BB899" s="83">
        <v>854</v>
      </c>
      <c r="BC899" s="84"/>
      <c r="BD899" s="83">
        <v>854</v>
      </c>
      <c r="BE899" s="84"/>
      <c r="BF899" s="83">
        <v>854</v>
      </c>
      <c r="BG899" s="84"/>
      <c r="BH899" s="83">
        <v>854</v>
      </c>
      <c r="BI899" s="84"/>
      <c r="BJ899" s="83">
        <v>854</v>
      </c>
      <c r="BK899" s="84"/>
      <c r="BL899" s="83">
        <v>854</v>
      </c>
      <c r="BM899" s="84"/>
      <c r="BN899" s="83">
        <v>854</v>
      </c>
      <c r="BO899" s="84"/>
      <c r="BP899" s="83">
        <v>854</v>
      </c>
      <c r="BQ899" s="84"/>
      <c r="BR899" s="83">
        <v>854</v>
      </c>
      <c r="BS899" s="84"/>
      <c r="BT899" s="83">
        <v>854</v>
      </c>
      <c r="BU899" s="84"/>
      <c r="BV899" s="83">
        <v>854</v>
      </c>
      <c r="BW899" s="84"/>
      <c r="BX899" s="83">
        <v>854</v>
      </c>
      <c r="BY899" s="84"/>
      <c r="BZ899" s="83">
        <v>854</v>
      </c>
      <c r="CA899" s="84"/>
      <c r="CB899" s="83">
        <v>854</v>
      </c>
      <c r="CC899" s="84"/>
      <c r="CD899" s="83">
        <v>854</v>
      </c>
      <c r="CE899" s="84"/>
      <c r="CF899" s="83">
        <v>854</v>
      </c>
      <c r="CG899" s="85"/>
    </row>
    <row r="900" spans="54:85" ht="14.25">
      <c r="BB900" s="83">
        <v>855</v>
      </c>
      <c r="BC900" s="84"/>
      <c r="BD900" s="83">
        <v>855</v>
      </c>
      <c r="BE900" s="84"/>
      <c r="BF900" s="83">
        <v>855</v>
      </c>
      <c r="BG900" s="84"/>
      <c r="BH900" s="83">
        <v>855</v>
      </c>
      <c r="BI900" s="84"/>
      <c r="BJ900" s="83">
        <v>855</v>
      </c>
      <c r="BK900" s="84"/>
      <c r="BL900" s="83">
        <v>855</v>
      </c>
      <c r="BM900" s="84"/>
      <c r="BN900" s="83">
        <v>855</v>
      </c>
      <c r="BO900" s="84"/>
      <c r="BP900" s="83">
        <v>855</v>
      </c>
      <c r="BQ900" s="84"/>
      <c r="BR900" s="83">
        <v>855</v>
      </c>
      <c r="BS900" s="84"/>
      <c r="BT900" s="83">
        <v>855</v>
      </c>
      <c r="BU900" s="84"/>
      <c r="BV900" s="83">
        <v>855</v>
      </c>
      <c r="BW900" s="84"/>
      <c r="BX900" s="83">
        <v>855</v>
      </c>
      <c r="BY900" s="84"/>
      <c r="BZ900" s="83">
        <v>855</v>
      </c>
      <c r="CA900" s="84"/>
      <c r="CB900" s="83">
        <v>855</v>
      </c>
      <c r="CC900" s="84"/>
      <c r="CD900" s="83">
        <v>855</v>
      </c>
      <c r="CE900" s="84"/>
      <c r="CF900" s="83">
        <v>855</v>
      </c>
      <c r="CG900" s="85"/>
    </row>
    <row r="901" spans="54:85" ht="14.25">
      <c r="BB901" s="83">
        <v>856</v>
      </c>
      <c r="BC901" s="84"/>
      <c r="BD901" s="83">
        <v>856</v>
      </c>
      <c r="BE901" s="84"/>
      <c r="BF901" s="83">
        <v>856</v>
      </c>
      <c r="BG901" s="84"/>
      <c r="BH901" s="83">
        <v>856</v>
      </c>
      <c r="BI901" s="84"/>
      <c r="BJ901" s="83">
        <v>856</v>
      </c>
      <c r="BK901" s="84"/>
      <c r="BL901" s="83">
        <v>856</v>
      </c>
      <c r="BM901" s="84"/>
      <c r="BN901" s="83">
        <v>856</v>
      </c>
      <c r="BO901" s="84"/>
      <c r="BP901" s="83">
        <v>856</v>
      </c>
      <c r="BQ901" s="84"/>
      <c r="BR901" s="83">
        <v>856</v>
      </c>
      <c r="BS901" s="84"/>
      <c r="BT901" s="83">
        <v>856</v>
      </c>
      <c r="BU901" s="84"/>
      <c r="BV901" s="83">
        <v>856</v>
      </c>
      <c r="BW901" s="84"/>
      <c r="BX901" s="83">
        <v>856</v>
      </c>
      <c r="BY901" s="84"/>
      <c r="BZ901" s="83">
        <v>856</v>
      </c>
      <c r="CA901" s="84"/>
      <c r="CB901" s="83">
        <v>856</v>
      </c>
      <c r="CC901" s="84"/>
      <c r="CD901" s="83">
        <v>856</v>
      </c>
      <c r="CE901" s="84"/>
      <c r="CF901" s="83">
        <v>856</v>
      </c>
      <c r="CG901" s="85"/>
    </row>
    <row r="902" spans="54:85" ht="14.25">
      <c r="BB902" s="83">
        <v>857</v>
      </c>
      <c r="BC902" s="84"/>
      <c r="BD902" s="83">
        <v>857</v>
      </c>
      <c r="BE902" s="84"/>
      <c r="BF902" s="83">
        <v>857</v>
      </c>
      <c r="BG902" s="84"/>
      <c r="BH902" s="83">
        <v>857</v>
      </c>
      <c r="BI902" s="84"/>
      <c r="BJ902" s="83">
        <v>857</v>
      </c>
      <c r="BK902" s="84"/>
      <c r="BL902" s="83">
        <v>857</v>
      </c>
      <c r="BM902" s="84"/>
      <c r="BN902" s="83">
        <v>857</v>
      </c>
      <c r="BO902" s="84"/>
      <c r="BP902" s="83">
        <v>857</v>
      </c>
      <c r="BQ902" s="84"/>
      <c r="BR902" s="83">
        <v>857</v>
      </c>
      <c r="BS902" s="84"/>
      <c r="BT902" s="83">
        <v>857</v>
      </c>
      <c r="BU902" s="84"/>
      <c r="BV902" s="83">
        <v>857</v>
      </c>
      <c r="BW902" s="84"/>
      <c r="BX902" s="83">
        <v>857</v>
      </c>
      <c r="BY902" s="84"/>
      <c r="BZ902" s="83">
        <v>857</v>
      </c>
      <c r="CA902" s="84"/>
      <c r="CB902" s="83">
        <v>857</v>
      </c>
      <c r="CC902" s="84"/>
      <c r="CD902" s="83">
        <v>857</v>
      </c>
      <c r="CE902" s="84"/>
      <c r="CF902" s="83">
        <v>857</v>
      </c>
      <c r="CG902" s="85"/>
    </row>
    <row r="903" spans="54:85" ht="14.25">
      <c r="BB903" s="83">
        <v>858</v>
      </c>
      <c r="BC903" s="84"/>
      <c r="BD903" s="83">
        <v>858</v>
      </c>
      <c r="BE903" s="84"/>
      <c r="BF903" s="83">
        <v>858</v>
      </c>
      <c r="BG903" s="84"/>
      <c r="BH903" s="83">
        <v>858</v>
      </c>
      <c r="BI903" s="84"/>
      <c r="BJ903" s="83">
        <v>858</v>
      </c>
      <c r="BK903" s="84"/>
      <c r="BL903" s="83">
        <v>858</v>
      </c>
      <c r="BM903" s="84"/>
      <c r="BN903" s="83">
        <v>858</v>
      </c>
      <c r="BO903" s="84"/>
      <c r="BP903" s="83">
        <v>858</v>
      </c>
      <c r="BQ903" s="84"/>
      <c r="BR903" s="83">
        <v>858</v>
      </c>
      <c r="BS903" s="84"/>
      <c r="BT903" s="83">
        <v>858</v>
      </c>
      <c r="BU903" s="84"/>
      <c r="BV903" s="83">
        <v>858</v>
      </c>
      <c r="BW903" s="84"/>
      <c r="BX903" s="83">
        <v>858</v>
      </c>
      <c r="BY903" s="84"/>
      <c r="BZ903" s="83">
        <v>858</v>
      </c>
      <c r="CA903" s="84"/>
      <c r="CB903" s="83">
        <v>858</v>
      </c>
      <c r="CC903" s="84"/>
      <c r="CD903" s="83">
        <v>858</v>
      </c>
      <c r="CE903" s="84"/>
      <c r="CF903" s="83">
        <v>858</v>
      </c>
      <c r="CG903" s="85"/>
    </row>
    <row r="904" spans="54:85" ht="14.25">
      <c r="BB904" s="83">
        <v>859</v>
      </c>
      <c r="BC904" s="84"/>
      <c r="BD904" s="83">
        <v>859</v>
      </c>
      <c r="BE904" s="84"/>
      <c r="BF904" s="83">
        <v>859</v>
      </c>
      <c r="BG904" s="84"/>
      <c r="BH904" s="83">
        <v>859</v>
      </c>
      <c r="BI904" s="84"/>
      <c r="BJ904" s="83">
        <v>859</v>
      </c>
      <c r="BK904" s="84"/>
      <c r="BL904" s="83">
        <v>859</v>
      </c>
      <c r="BM904" s="84"/>
      <c r="BN904" s="83">
        <v>859</v>
      </c>
      <c r="BO904" s="84"/>
      <c r="BP904" s="83">
        <v>859</v>
      </c>
      <c r="BQ904" s="84"/>
      <c r="BR904" s="83">
        <v>859</v>
      </c>
      <c r="BS904" s="84"/>
      <c r="BT904" s="83">
        <v>859</v>
      </c>
      <c r="BU904" s="84"/>
      <c r="BV904" s="83">
        <v>859</v>
      </c>
      <c r="BW904" s="84"/>
      <c r="BX904" s="83">
        <v>859</v>
      </c>
      <c r="BY904" s="84"/>
      <c r="BZ904" s="83">
        <v>859</v>
      </c>
      <c r="CA904" s="84"/>
      <c r="CB904" s="83">
        <v>859</v>
      </c>
      <c r="CC904" s="84"/>
      <c r="CD904" s="83">
        <v>859</v>
      </c>
      <c r="CE904" s="84"/>
      <c r="CF904" s="83">
        <v>859</v>
      </c>
      <c r="CG904" s="85"/>
    </row>
    <row r="905" spans="54:85" ht="14.25">
      <c r="BB905" s="83">
        <v>860</v>
      </c>
      <c r="BC905" s="84"/>
      <c r="BD905" s="83">
        <v>860</v>
      </c>
      <c r="BE905" s="84"/>
      <c r="BF905" s="83">
        <v>860</v>
      </c>
      <c r="BG905" s="84"/>
      <c r="BH905" s="83">
        <v>860</v>
      </c>
      <c r="BI905" s="84"/>
      <c r="BJ905" s="83">
        <v>860</v>
      </c>
      <c r="BK905" s="84"/>
      <c r="BL905" s="83">
        <v>860</v>
      </c>
      <c r="BM905" s="84"/>
      <c r="BN905" s="83">
        <v>860</v>
      </c>
      <c r="BO905" s="84"/>
      <c r="BP905" s="83">
        <v>860</v>
      </c>
      <c r="BQ905" s="84"/>
      <c r="BR905" s="83">
        <v>860</v>
      </c>
      <c r="BS905" s="84"/>
      <c r="BT905" s="83">
        <v>860</v>
      </c>
      <c r="BU905" s="84"/>
      <c r="BV905" s="83">
        <v>860</v>
      </c>
      <c r="BW905" s="84"/>
      <c r="BX905" s="83">
        <v>860</v>
      </c>
      <c r="BY905" s="84"/>
      <c r="BZ905" s="83">
        <v>860</v>
      </c>
      <c r="CA905" s="84"/>
      <c r="CB905" s="83">
        <v>860</v>
      </c>
      <c r="CC905" s="84"/>
      <c r="CD905" s="83">
        <v>860</v>
      </c>
      <c r="CE905" s="84"/>
      <c r="CF905" s="83">
        <v>860</v>
      </c>
      <c r="CG905" s="85"/>
    </row>
    <row r="906" spans="54:85" ht="14.25">
      <c r="BB906" s="83">
        <v>861</v>
      </c>
      <c r="BC906" s="84"/>
      <c r="BD906" s="83">
        <v>861</v>
      </c>
      <c r="BE906" s="84"/>
      <c r="BF906" s="83">
        <v>861</v>
      </c>
      <c r="BG906" s="84"/>
      <c r="BH906" s="83">
        <v>861</v>
      </c>
      <c r="BI906" s="84"/>
      <c r="BJ906" s="83">
        <v>861</v>
      </c>
      <c r="BK906" s="84"/>
      <c r="BL906" s="83">
        <v>861</v>
      </c>
      <c r="BM906" s="84"/>
      <c r="BN906" s="83">
        <v>861</v>
      </c>
      <c r="BO906" s="84"/>
      <c r="BP906" s="83">
        <v>861</v>
      </c>
      <c r="BQ906" s="84"/>
      <c r="BR906" s="83">
        <v>861</v>
      </c>
      <c r="BS906" s="84"/>
      <c r="BT906" s="83">
        <v>861</v>
      </c>
      <c r="BU906" s="84"/>
      <c r="BV906" s="83">
        <v>861</v>
      </c>
      <c r="BW906" s="84"/>
      <c r="BX906" s="83">
        <v>861</v>
      </c>
      <c r="BY906" s="84"/>
      <c r="BZ906" s="83">
        <v>861</v>
      </c>
      <c r="CA906" s="84"/>
      <c r="CB906" s="83">
        <v>861</v>
      </c>
      <c r="CC906" s="84"/>
      <c r="CD906" s="83">
        <v>861</v>
      </c>
      <c r="CE906" s="84"/>
      <c r="CF906" s="83">
        <v>861</v>
      </c>
      <c r="CG906" s="85"/>
    </row>
    <row r="907" spans="54:85" ht="14.25">
      <c r="BB907" s="83">
        <v>862</v>
      </c>
      <c r="BC907" s="84"/>
      <c r="BD907" s="83">
        <v>862</v>
      </c>
      <c r="BE907" s="84"/>
      <c r="BF907" s="83">
        <v>862</v>
      </c>
      <c r="BG907" s="84"/>
      <c r="BH907" s="83">
        <v>862</v>
      </c>
      <c r="BI907" s="84"/>
      <c r="BJ907" s="83">
        <v>862</v>
      </c>
      <c r="BK907" s="84"/>
      <c r="BL907" s="83">
        <v>862</v>
      </c>
      <c r="BM907" s="84"/>
      <c r="BN907" s="83">
        <v>862</v>
      </c>
      <c r="BO907" s="84"/>
      <c r="BP907" s="83">
        <v>862</v>
      </c>
      <c r="BQ907" s="84"/>
      <c r="BR907" s="83">
        <v>862</v>
      </c>
      <c r="BS907" s="84"/>
      <c r="BT907" s="83">
        <v>862</v>
      </c>
      <c r="BU907" s="84"/>
      <c r="BV907" s="83">
        <v>862</v>
      </c>
      <c r="BW907" s="84"/>
      <c r="BX907" s="83">
        <v>862</v>
      </c>
      <c r="BY907" s="84"/>
      <c r="BZ907" s="83">
        <v>862</v>
      </c>
      <c r="CA907" s="84"/>
      <c r="CB907" s="83">
        <v>862</v>
      </c>
      <c r="CC907" s="84"/>
      <c r="CD907" s="83">
        <v>862</v>
      </c>
      <c r="CE907" s="84"/>
      <c r="CF907" s="83">
        <v>862</v>
      </c>
      <c r="CG907" s="85"/>
    </row>
    <row r="908" spans="54:85" ht="14.25">
      <c r="BB908" s="83">
        <v>863</v>
      </c>
      <c r="BC908" s="84"/>
      <c r="BD908" s="83">
        <v>863</v>
      </c>
      <c r="BE908" s="84"/>
      <c r="BF908" s="83">
        <v>863</v>
      </c>
      <c r="BG908" s="84"/>
      <c r="BH908" s="83">
        <v>863</v>
      </c>
      <c r="BI908" s="84"/>
      <c r="BJ908" s="83">
        <v>863</v>
      </c>
      <c r="BK908" s="84"/>
      <c r="BL908" s="83">
        <v>863</v>
      </c>
      <c r="BM908" s="84"/>
      <c r="BN908" s="83">
        <v>863</v>
      </c>
      <c r="BO908" s="84"/>
      <c r="BP908" s="83">
        <v>863</v>
      </c>
      <c r="BQ908" s="84"/>
      <c r="BR908" s="83">
        <v>863</v>
      </c>
      <c r="BS908" s="84"/>
      <c r="BT908" s="83">
        <v>863</v>
      </c>
      <c r="BU908" s="84"/>
      <c r="BV908" s="83">
        <v>863</v>
      </c>
      <c r="BW908" s="84"/>
      <c r="BX908" s="83">
        <v>863</v>
      </c>
      <c r="BY908" s="84"/>
      <c r="BZ908" s="83">
        <v>863</v>
      </c>
      <c r="CA908" s="84"/>
      <c r="CB908" s="83">
        <v>863</v>
      </c>
      <c r="CC908" s="84"/>
      <c r="CD908" s="83">
        <v>863</v>
      </c>
      <c r="CE908" s="84"/>
      <c r="CF908" s="83">
        <v>863</v>
      </c>
      <c r="CG908" s="85"/>
    </row>
    <row r="909" spans="54:85" ht="14.25">
      <c r="BB909" s="83">
        <v>864</v>
      </c>
      <c r="BC909" s="84"/>
      <c r="BD909" s="83">
        <v>864</v>
      </c>
      <c r="BE909" s="84"/>
      <c r="BF909" s="83">
        <v>864</v>
      </c>
      <c r="BG909" s="84"/>
      <c r="BH909" s="83">
        <v>864</v>
      </c>
      <c r="BI909" s="84"/>
      <c r="BJ909" s="83">
        <v>864</v>
      </c>
      <c r="BK909" s="84"/>
      <c r="BL909" s="83">
        <v>864</v>
      </c>
      <c r="BM909" s="84"/>
      <c r="BN909" s="83">
        <v>864</v>
      </c>
      <c r="BO909" s="84"/>
      <c r="BP909" s="83">
        <v>864</v>
      </c>
      <c r="BQ909" s="84"/>
      <c r="BR909" s="83">
        <v>864</v>
      </c>
      <c r="BS909" s="84"/>
      <c r="BT909" s="83">
        <v>864</v>
      </c>
      <c r="BU909" s="84"/>
      <c r="BV909" s="83">
        <v>864</v>
      </c>
      <c r="BW909" s="84"/>
      <c r="BX909" s="83">
        <v>864</v>
      </c>
      <c r="BY909" s="84"/>
      <c r="BZ909" s="83">
        <v>864</v>
      </c>
      <c r="CA909" s="84"/>
      <c r="CB909" s="83">
        <v>864</v>
      </c>
      <c r="CC909" s="84"/>
      <c r="CD909" s="83">
        <v>864</v>
      </c>
      <c r="CE909" s="84"/>
      <c r="CF909" s="83">
        <v>864</v>
      </c>
      <c r="CG909" s="85"/>
    </row>
    <row r="910" spans="54:85" ht="14.25">
      <c r="BB910" s="83">
        <v>865</v>
      </c>
      <c r="BC910" s="84"/>
      <c r="BD910" s="83">
        <v>865</v>
      </c>
      <c r="BE910" s="84"/>
      <c r="BF910" s="83">
        <v>865</v>
      </c>
      <c r="BG910" s="84"/>
      <c r="BH910" s="83">
        <v>865</v>
      </c>
      <c r="BI910" s="84"/>
      <c r="BJ910" s="83">
        <v>865</v>
      </c>
      <c r="BK910" s="84"/>
      <c r="BL910" s="83">
        <v>865</v>
      </c>
      <c r="BM910" s="84"/>
      <c r="BN910" s="83">
        <v>865</v>
      </c>
      <c r="BO910" s="84"/>
      <c r="BP910" s="83">
        <v>865</v>
      </c>
      <c r="BQ910" s="84"/>
      <c r="BR910" s="83">
        <v>865</v>
      </c>
      <c r="BS910" s="84"/>
      <c r="BT910" s="83">
        <v>865</v>
      </c>
      <c r="BU910" s="84"/>
      <c r="BV910" s="83">
        <v>865</v>
      </c>
      <c r="BW910" s="84"/>
      <c r="BX910" s="83">
        <v>865</v>
      </c>
      <c r="BY910" s="84"/>
      <c r="BZ910" s="83">
        <v>865</v>
      </c>
      <c r="CA910" s="84"/>
      <c r="CB910" s="83">
        <v>865</v>
      </c>
      <c r="CC910" s="84"/>
      <c r="CD910" s="83">
        <v>865</v>
      </c>
      <c r="CE910" s="84"/>
      <c r="CF910" s="83">
        <v>865</v>
      </c>
      <c r="CG910" s="85"/>
    </row>
    <row r="911" spans="54:85" ht="14.25">
      <c r="BB911" s="83">
        <v>866</v>
      </c>
      <c r="BC911" s="84"/>
      <c r="BD911" s="83">
        <v>866</v>
      </c>
      <c r="BE911" s="84"/>
      <c r="BF911" s="83">
        <v>866</v>
      </c>
      <c r="BG911" s="84"/>
      <c r="BH911" s="83">
        <v>866</v>
      </c>
      <c r="BI911" s="84"/>
      <c r="BJ911" s="83">
        <v>866</v>
      </c>
      <c r="BK911" s="84"/>
      <c r="BL911" s="83">
        <v>866</v>
      </c>
      <c r="BM911" s="84"/>
      <c r="BN911" s="83">
        <v>866</v>
      </c>
      <c r="BO911" s="84"/>
      <c r="BP911" s="83">
        <v>866</v>
      </c>
      <c r="BQ911" s="84"/>
      <c r="BR911" s="83">
        <v>866</v>
      </c>
      <c r="BS911" s="84"/>
      <c r="BT911" s="83">
        <v>866</v>
      </c>
      <c r="BU911" s="84"/>
      <c r="BV911" s="83">
        <v>866</v>
      </c>
      <c r="BW911" s="84"/>
      <c r="BX911" s="83">
        <v>866</v>
      </c>
      <c r="BY911" s="84"/>
      <c r="BZ911" s="83">
        <v>866</v>
      </c>
      <c r="CA911" s="84"/>
      <c r="CB911" s="83">
        <v>866</v>
      </c>
      <c r="CC911" s="84"/>
      <c r="CD911" s="83">
        <v>866</v>
      </c>
      <c r="CE911" s="84"/>
      <c r="CF911" s="83">
        <v>866</v>
      </c>
      <c r="CG911" s="85"/>
    </row>
    <row r="912" spans="54:85" ht="14.25">
      <c r="BB912" s="83">
        <v>867</v>
      </c>
      <c r="BC912" s="84"/>
      <c r="BD912" s="83">
        <v>867</v>
      </c>
      <c r="BE912" s="84"/>
      <c r="BF912" s="83">
        <v>867</v>
      </c>
      <c r="BG912" s="84"/>
      <c r="BH912" s="83">
        <v>867</v>
      </c>
      <c r="BI912" s="84"/>
      <c r="BJ912" s="83">
        <v>867</v>
      </c>
      <c r="BK912" s="84"/>
      <c r="BL912" s="83">
        <v>867</v>
      </c>
      <c r="BM912" s="84"/>
      <c r="BN912" s="83">
        <v>867</v>
      </c>
      <c r="BO912" s="84"/>
      <c r="BP912" s="83">
        <v>867</v>
      </c>
      <c r="BQ912" s="84"/>
      <c r="BR912" s="83">
        <v>867</v>
      </c>
      <c r="BS912" s="84"/>
      <c r="BT912" s="83">
        <v>867</v>
      </c>
      <c r="BU912" s="84"/>
      <c r="BV912" s="83">
        <v>867</v>
      </c>
      <c r="BW912" s="84"/>
      <c r="BX912" s="83">
        <v>867</v>
      </c>
      <c r="BY912" s="84"/>
      <c r="BZ912" s="83">
        <v>867</v>
      </c>
      <c r="CA912" s="84"/>
      <c r="CB912" s="83">
        <v>867</v>
      </c>
      <c r="CC912" s="84"/>
      <c r="CD912" s="83">
        <v>867</v>
      </c>
      <c r="CE912" s="84"/>
      <c r="CF912" s="83">
        <v>867</v>
      </c>
      <c r="CG912" s="85"/>
    </row>
    <row r="913" spans="54:85" ht="14.25">
      <c r="BB913" s="83">
        <v>868</v>
      </c>
      <c r="BC913" s="84"/>
      <c r="BD913" s="83">
        <v>868</v>
      </c>
      <c r="BE913" s="84"/>
      <c r="BF913" s="83">
        <v>868</v>
      </c>
      <c r="BG913" s="84"/>
      <c r="BH913" s="83">
        <v>868</v>
      </c>
      <c r="BI913" s="84"/>
      <c r="BJ913" s="83">
        <v>868</v>
      </c>
      <c r="BK913" s="84"/>
      <c r="BL913" s="83">
        <v>868</v>
      </c>
      <c r="BM913" s="84"/>
      <c r="BN913" s="83">
        <v>868</v>
      </c>
      <c r="BO913" s="84"/>
      <c r="BP913" s="83">
        <v>868</v>
      </c>
      <c r="BQ913" s="84"/>
      <c r="BR913" s="83">
        <v>868</v>
      </c>
      <c r="BS913" s="84"/>
      <c r="BT913" s="83">
        <v>868</v>
      </c>
      <c r="BU913" s="84"/>
      <c r="BV913" s="83">
        <v>868</v>
      </c>
      <c r="BW913" s="84"/>
      <c r="BX913" s="83">
        <v>868</v>
      </c>
      <c r="BY913" s="84"/>
      <c r="BZ913" s="83">
        <v>868</v>
      </c>
      <c r="CA913" s="84"/>
      <c r="CB913" s="83">
        <v>868</v>
      </c>
      <c r="CC913" s="84"/>
      <c r="CD913" s="83">
        <v>868</v>
      </c>
      <c r="CE913" s="84"/>
      <c r="CF913" s="83">
        <v>868</v>
      </c>
      <c r="CG913" s="85"/>
    </row>
    <row r="914" spans="54:85" ht="14.25">
      <c r="BB914" s="83">
        <v>869</v>
      </c>
      <c r="BC914" s="84"/>
      <c r="BD914" s="83">
        <v>869</v>
      </c>
      <c r="BE914" s="84"/>
      <c r="BF914" s="83">
        <v>869</v>
      </c>
      <c r="BG914" s="84"/>
      <c r="BH914" s="83">
        <v>869</v>
      </c>
      <c r="BI914" s="84"/>
      <c r="BJ914" s="83">
        <v>869</v>
      </c>
      <c r="BK914" s="84"/>
      <c r="BL914" s="83">
        <v>869</v>
      </c>
      <c r="BM914" s="84"/>
      <c r="BN914" s="83">
        <v>869</v>
      </c>
      <c r="BO914" s="84"/>
      <c r="BP914" s="83">
        <v>869</v>
      </c>
      <c r="BQ914" s="84"/>
      <c r="BR914" s="83">
        <v>869</v>
      </c>
      <c r="BS914" s="84"/>
      <c r="BT914" s="83">
        <v>869</v>
      </c>
      <c r="BU914" s="84"/>
      <c r="BV914" s="83">
        <v>869</v>
      </c>
      <c r="BW914" s="84"/>
      <c r="BX914" s="83">
        <v>869</v>
      </c>
      <c r="BY914" s="84"/>
      <c r="BZ914" s="83">
        <v>869</v>
      </c>
      <c r="CA914" s="84"/>
      <c r="CB914" s="83">
        <v>869</v>
      </c>
      <c r="CC914" s="84"/>
      <c r="CD914" s="83">
        <v>869</v>
      </c>
      <c r="CE914" s="84"/>
      <c r="CF914" s="83">
        <v>869</v>
      </c>
      <c r="CG914" s="85"/>
    </row>
    <row r="915" spans="54:85" ht="14.25">
      <c r="BB915" s="83">
        <v>870</v>
      </c>
      <c r="BC915" s="84"/>
      <c r="BD915" s="83">
        <v>870</v>
      </c>
      <c r="BE915" s="84"/>
      <c r="BF915" s="83">
        <v>870</v>
      </c>
      <c r="BG915" s="84"/>
      <c r="BH915" s="83">
        <v>870</v>
      </c>
      <c r="BI915" s="84"/>
      <c r="BJ915" s="83">
        <v>870</v>
      </c>
      <c r="BK915" s="84"/>
      <c r="BL915" s="83">
        <v>870</v>
      </c>
      <c r="BM915" s="84"/>
      <c r="BN915" s="83">
        <v>870</v>
      </c>
      <c r="BO915" s="84"/>
      <c r="BP915" s="83">
        <v>870</v>
      </c>
      <c r="BQ915" s="84"/>
      <c r="BR915" s="83">
        <v>870</v>
      </c>
      <c r="BS915" s="84"/>
      <c r="BT915" s="83">
        <v>870</v>
      </c>
      <c r="BU915" s="84"/>
      <c r="BV915" s="83">
        <v>870</v>
      </c>
      <c r="BW915" s="84"/>
      <c r="BX915" s="83">
        <v>870</v>
      </c>
      <c r="BY915" s="84"/>
      <c r="BZ915" s="83">
        <v>870</v>
      </c>
      <c r="CA915" s="84"/>
      <c r="CB915" s="83">
        <v>870</v>
      </c>
      <c r="CC915" s="84"/>
      <c r="CD915" s="83">
        <v>870</v>
      </c>
      <c r="CE915" s="84"/>
      <c r="CF915" s="83">
        <v>870</v>
      </c>
      <c r="CG915" s="85"/>
    </row>
    <row r="916" spans="54:85" ht="14.25">
      <c r="BB916" s="83">
        <v>871</v>
      </c>
      <c r="BC916" s="84"/>
      <c r="BD916" s="83">
        <v>871</v>
      </c>
      <c r="BE916" s="84"/>
      <c r="BF916" s="83">
        <v>871</v>
      </c>
      <c r="BG916" s="84"/>
      <c r="BH916" s="83">
        <v>871</v>
      </c>
      <c r="BI916" s="84"/>
      <c r="BJ916" s="83">
        <v>871</v>
      </c>
      <c r="BK916" s="84"/>
      <c r="BL916" s="83">
        <v>871</v>
      </c>
      <c r="BM916" s="84"/>
      <c r="BN916" s="83">
        <v>871</v>
      </c>
      <c r="BO916" s="84"/>
      <c r="BP916" s="83">
        <v>871</v>
      </c>
      <c r="BQ916" s="84"/>
      <c r="BR916" s="83">
        <v>871</v>
      </c>
      <c r="BS916" s="84"/>
      <c r="BT916" s="83">
        <v>871</v>
      </c>
      <c r="BU916" s="84"/>
      <c r="BV916" s="83">
        <v>871</v>
      </c>
      <c r="BW916" s="84"/>
      <c r="BX916" s="83">
        <v>871</v>
      </c>
      <c r="BY916" s="84"/>
      <c r="BZ916" s="83">
        <v>871</v>
      </c>
      <c r="CA916" s="84"/>
      <c r="CB916" s="83">
        <v>871</v>
      </c>
      <c r="CC916" s="84"/>
      <c r="CD916" s="83">
        <v>871</v>
      </c>
      <c r="CE916" s="84"/>
      <c r="CF916" s="83">
        <v>871</v>
      </c>
      <c r="CG916" s="85"/>
    </row>
    <row r="917" spans="54:85" ht="14.25">
      <c r="BB917" s="83">
        <v>872</v>
      </c>
      <c r="BC917" s="84"/>
      <c r="BD917" s="83">
        <v>872</v>
      </c>
      <c r="BE917" s="84"/>
      <c r="BF917" s="83">
        <v>872</v>
      </c>
      <c r="BG917" s="84"/>
      <c r="BH917" s="83">
        <v>872</v>
      </c>
      <c r="BI917" s="84"/>
      <c r="BJ917" s="83">
        <v>872</v>
      </c>
      <c r="BK917" s="84"/>
      <c r="BL917" s="83">
        <v>872</v>
      </c>
      <c r="BM917" s="84"/>
      <c r="BN917" s="83">
        <v>872</v>
      </c>
      <c r="BO917" s="84"/>
      <c r="BP917" s="83">
        <v>872</v>
      </c>
      <c r="BQ917" s="84"/>
      <c r="BR917" s="83">
        <v>872</v>
      </c>
      <c r="BS917" s="84"/>
      <c r="BT917" s="83">
        <v>872</v>
      </c>
      <c r="BU917" s="84"/>
      <c r="BV917" s="83">
        <v>872</v>
      </c>
      <c r="BW917" s="84"/>
      <c r="BX917" s="83">
        <v>872</v>
      </c>
      <c r="BY917" s="84"/>
      <c r="BZ917" s="83">
        <v>872</v>
      </c>
      <c r="CA917" s="84"/>
      <c r="CB917" s="83">
        <v>872</v>
      </c>
      <c r="CC917" s="84"/>
      <c r="CD917" s="83">
        <v>872</v>
      </c>
      <c r="CE917" s="84"/>
      <c r="CF917" s="83">
        <v>872</v>
      </c>
      <c r="CG917" s="85"/>
    </row>
    <row r="918" spans="54:85" ht="14.25">
      <c r="BB918" s="83">
        <v>873</v>
      </c>
      <c r="BC918" s="84"/>
      <c r="BD918" s="83">
        <v>873</v>
      </c>
      <c r="BE918" s="84"/>
      <c r="BF918" s="83">
        <v>873</v>
      </c>
      <c r="BG918" s="84"/>
      <c r="BH918" s="83">
        <v>873</v>
      </c>
      <c r="BI918" s="84"/>
      <c r="BJ918" s="83">
        <v>873</v>
      </c>
      <c r="BK918" s="84"/>
      <c r="BL918" s="83">
        <v>873</v>
      </c>
      <c r="BM918" s="84"/>
      <c r="BN918" s="83">
        <v>873</v>
      </c>
      <c r="BO918" s="84"/>
      <c r="BP918" s="83">
        <v>873</v>
      </c>
      <c r="BQ918" s="84"/>
      <c r="BR918" s="83">
        <v>873</v>
      </c>
      <c r="BS918" s="84"/>
      <c r="BT918" s="83">
        <v>873</v>
      </c>
      <c r="BU918" s="84"/>
      <c r="BV918" s="83">
        <v>873</v>
      </c>
      <c r="BW918" s="84"/>
      <c r="BX918" s="83">
        <v>873</v>
      </c>
      <c r="BY918" s="84"/>
      <c r="BZ918" s="83">
        <v>873</v>
      </c>
      <c r="CA918" s="84"/>
      <c r="CB918" s="83">
        <v>873</v>
      </c>
      <c r="CC918" s="84"/>
      <c r="CD918" s="83">
        <v>873</v>
      </c>
      <c r="CE918" s="84"/>
      <c r="CF918" s="83">
        <v>873</v>
      </c>
      <c r="CG918" s="85"/>
    </row>
    <row r="919" spans="54:85" ht="14.25">
      <c r="BB919" s="83">
        <v>874</v>
      </c>
      <c r="BC919" s="84"/>
      <c r="BD919" s="83">
        <v>874</v>
      </c>
      <c r="BE919" s="84"/>
      <c r="BF919" s="83">
        <v>874</v>
      </c>
      <c r="BG919" s="84"/>
      <c r="BH919" s="83">
        <v>874</v>
      </c>
      <c r="BI919" s="84"/>
      <c r="BJ919" s="83">
        <v>874</v>
      </c>
      <c r="BK919" s="84"/>
      <c r="BL919" s="83">
        <v>874</v>
      </c>
      <c r="BM919" s="84"/>
      <c r="BN919" s="83">
        <v>874</v>
      </c>
      <c r="BO919" s="84"/>
      <c r="BP919" s="83">
        <v>874</v>
      </c>
      <c r="BQ919" s="84"/>
      <c r="BR919" s="83">
        <v>874</v>
      </c>
      <c r="BS919" s="84"/>
      <c r="BT919" s="83">
        <v>874</v>
      </c>
      <c r="BU919" s="84"/>
      <c r="BV919" s="83">
        <v>874</v>
      </c>
      <c r="BW919" s="84"/>
      <c r="BX919" s="83">
        <v>874</v>
      </c>
      <c r="BY919" s="84"/>
      <c r="BZ919" s="83">
        <v>874</v>
      </c>
      <c r="CA919" s="84"/>
      <c r="CB919" s="83">
        <v>874</v>
      </c>
      <c r="CC919" s="84"/>
      <c r="CD919" s="83">
        <v>874</v>
      </c>
      <c r="CE919" s="84"/>
      <c r="CF919" s="83">
        <v>874</v>
      </c>
      <c r="CG919" s="85"/>
    </row>
    <row r="920" spans="54:85" ht="14.25">
      <c r="BB920" s="83">
        <v>875</v>
      </c>
      <c r="BC920" s="84"/>
      <c r="BD920" s="83">
        <v>875</v>
      </c>
      <c r="BE920" s="84"/>
      <c r="BF920" s="83">
        <v>875</v>
      </c>
      <c r="BG920" s="84"/>
      <c r="BH920" s="83">
        <v>875</v>
      </c>
      <c r="BI920" s="84"/>
      <c r="BJ920" s="83">
        <v>875</v>
      </c>
      <c r="BK920" s="84"/>
      <c r="BL920" s="83">
        <v>875</v>
      </c>
      <c r="BM920" s="84"/>
      <c r="BN920" s="83">
        <v>875</v>
      </c>
      <c r="BO920" s="84"/>
      <c r="BP920" s="83">
        <v>875</v>
      </c>
      <c r="BQ920" s="84"/>
      <c r="BR920" s="83">
        <v>875</v>
      </c>
      <c r="BS920" s="84"/>
      <c r="BT920" s="83">
        <v>875</v>
      </c>
      <c r="BU920" s="84"/>
      <c r="BV920" s="83">
        <v>875</v>
      </c>
      <c r="BW920" s="84"/>
      <c r="BX920" s="83">
        <v>875</v>
      </c>
      <c r="BY920" s="84"/>
      <c r="BZ920" s="83">
        <v>875</v>
      </c>
      <c r="CA920" s="84"/>
      <c r="CB920" s="83">
        <v>875</v>
      </c>
      <c r="CC920" s="84"/>
      <c r="CD920" s="83">
        <v>875</v>
      </c>
      <c r="CE920" s="84"/>
      <c r="CF920" s="83">
        <v>875</v>
      </c>
      <c r="CG920" s="85"/>
    </row>
    <row r="921" spans="54:85" ht="14.25">
      <c r="BB921" s="83">
        <v>876</v>
      </c>
      <c r="BC921" s="84"/>
      <c r="BD921" s="83">
        <v>876</v>
      </c>
      <c r="BE921" s="84"/>
      <c r="BF921" s="83">
        <v>876</v>
      </c>
      <c r="BG921" s="84"/>
      <c r="BH921" s="83">
        <v>876</v>
      </c>
      <c r="BI921" s="84"/>
      <c r="BJ921" s="83">
        <v>876</v>
      </c>
      <c r="BK921" s="84"/>
      <c r="BL921" s="83">
        <v>876</v>
      </c>
      <c r="BM921" s="84"/>
      <c r="BN921" s="83">
        <v>876</v>
      </c>
      <c r="BO921" s="84"/>
      <c r="BP921" s="83">
        <v>876</v>
      </c>
      <c r="BQ921" s="84"/>
      <c r="BR921" s="83">
        <v>876</v>
      </c>
      <c r="BS921" s="84"/>
      <c r="BT921" s="83">
        <v>876</v>
      </c>
      <c r="BU921" s="84"/>
      <c r="BV921" s="83">
        <v>876</v>
      </c>
      <c r="BW921" s="84"/>
      <c r="BX921" s="83">
        <v>876</v>
      </c>
      <c r="BY921" s="84"/>
      <c r="BZ921" s="83">
        <v>876</v>
      </c>
      <c r="CA921" s="84"/>
      <c r="CB921" s="83">
        <v>876</v>
      </c>
      <c r="CC921" s="84"/>
      <c r="CD921" s="83">
        <v>876</v>
      </c>
      <c r="CE921" s="84"/>
      <c r="CF921" s="83">
        <v>876</v>
      </c>
      <c r="CG921" s="85"/>
    </row>
    <row r="922" spans="54:85" ht="14.25">
      <c r="BB922" s="83">
        <v>877</v>
      </c>
      <c r="BC922" s="84"/>
      <c r="BD922" s="83">
        <v>877</v>
      </c>
      <c r="BE922" s="84"/>
      <c r="BF922" s="83">
        <v>877</v>
      </c>
      <c r="BG922" s="84"/>
      <c r="BH922" s="83">
        <v>877</v>
      </c>
      <c r="BI922" s="84"/>
      <c r="BJ922" s="83">
        <v>877</v>
      </c>
      <c r="BK922" s="84"/>
      <c r="BL922" s="83">
        <v>877</v>
      </c>
      <c r="BM922" s="84"/>
      <c r="BN922" s="83">
        <v>877</v>
      </c>
      <c r="BO922" s="84"/>
      <c r="BP922" s="83">
        <v>877</v>
      </c>
      <c r="BQ922" s="84"/>
      <c r="BR922" s="83">
        <v>877</v>
      </c>
      <c r="BS922" s="84"/>
      <c r="BT922" s="83">
        <v>877</v>
      </c>
      <c r="BU922" s="84"/>
      <c r="BV922" s="83">
        <v>877</v>
      </c>
      <c r="BW922" s="84"/>
      <c r="BX922" s="83">
        <v>877</v>
      </c>
      <c r="BY922" s="84"/>
      <c r="BZ922" s="83">
        <v>877</v>
      </c>
      <c r="CA922" s="84"/>
      <c r="CB922" s="83">
        <v>877</v>
      </c>
      <c r="CC922" s="84"/>
      <c r="CD922" s="83">
        <v>877</v>
      </c>
      <c r="CE922" s="84"/>
      <c r="CF922" s="83">
        <v>877</v>
      </c>
      <c r="CG922" s="85"/>
    </row>
    <row r="923" spans="54:85" ht="14.25">
      <c r="BB923" s="83">
        <v>878</v>
      </c>
      <c r="BC923" s="84"/>
      <c r="BD923" s="83">
        <v>878</v>
      </c>
      <c r="BE923" s="84"/>
      <c r="BF923" s="83">
        <v>878</v>
      </c>
      <c r="BG923" s="84"/>
      <c r="BH923" s="83">
        <v>878</v>
      </c>
      <c r="BI923" s="84"/>
      <c r="BJ923" s="83">
        <v>878</v>
      </c>
      <c r="BK923" s="84"/>
      <c r="BL923" s="83">
        <v>878</v>
      </c>
      <c r="BM923" s="84"/>
      <c r="BN923" s="83">
        <v>878</v>
      </c>
      <c r="BO923" s="84"/>
      <c r="BP923" s="83">
        <v>878</v>
      </c>
      <c r="BQ923" s="84"/>
      <c r="BR923" s="83">
        <v>878</v>
      </c>
      <c r="BS923" s="84"/>
      <c r="BT923" s="83">
        <v>878</v>
      </c>
      <c r="BU923" s="84"/>
      <c r="BV923" s="83">
        <v>878</v>
      </c>
      <c r="BW923" s="84"/>
      <c r="BX923" s="83">
        <v>878</v>
      </c>
      <c r="BY923" s="84"/>
      <c r="BZ923" s="83">
        <v>878</v>
      </c>
      <c r="CA923" s="84"/>
      <c r="CB923" s="83">
        <v>878</v>
      </c>
      <c r="CC923" s="84"/>
      <c r="CD923" s="83">
        <v>878</v>
      </c>
      <c r="CE923" s="84"/>
      <c r="CF923" s="83">
        <v>878</v>
      </c>
      <c r="CG923" s="85"/>
    </row>
    <row r="924" spans="54:85" ht="14.25">
      <c r="BB924" s="83">
        <v>879</v>
      </c>
      <c r="BC924" s="84"/>
      <c r="BD924" s="83">
        <v>879</v>
      </c>
      <c r="BE924" s="84"/>
      <c r="BF924" s="83">
        <v>879</v>
      </c>
      <c r="BG924" s="84"/>
      <c r="BH924" s="83">
        <v>879</v>
      </c>
      <c r="BI924" s="84"/>
      <c r="BJ924" s="83">
        <v>879</v>
      </c>
      <c r="BK924" s="84"/>
      <c r="BL924" s="83">
        <v>879</v>
      </c>
      <c r="BM924" s="84"/>
      <c r="BN924" s="83">
        <v>879</v>
      </c>
      <c r="BO924" s="84"/>
      <c r="BP924" s="83">
        <v>879</v>
      </c>
      <c r="BQ924" s="84"/>
      <c r="BR924" s="83">
        <v>879</v>
      </c>
      <c r="BS924" s="84"/>
      <c r="BT924" s="83">
        <v>879</v>
      </c>
      <c r="BU924" s="84"/>
      <c r="BV924" s="83">
        <v>879</v>
      </c>
      <c r="BW924" s="84"/>
      <c r="BX924" s="83">
        <v>879</v>
      </c>
      <c r="BY924" s="84"/>
      <c r="BZ924" s="83">
        <v>879</v>
      </c>
      <c r="CA924" s="84"/>
      <c r="CB924" s="83">
        <v>879</v>
      </c>
      <c r="CC924" s="84"/>
      <c r="CD924" s="83">
        <v>879</v>
      </c>
      <c r="CE924" s="84"/>
      <c r="CF924" s="83">
        <v>879</v>
      </c>
      <c r="CG924" s="85"/>
    </row>
    <row r="925" spans="54:85" ht="14.25">
      <c r="BB925" s="83">
        <v>880</v>
      </c>
      <c r="BC925" s="84"/>
      <c r="BD925" s="83">
        <v>880</v>
      </c>
      <c r="BE925" s="84"/>
      <c r="BF925" s="83">
        <v>880</v>
      </c>
      <c r="BG925" s="84"/>
      <c r="BH925" s="83">
        <v>880</v>
      </c>
      <c r="BI925" s="84"/>
      <c r="BJ925" s="83">
        <v>880</v>
      </c>
      <c r="BK925" s="84"/>
      <c r="BL925" s="83">
        <v>880</v>
      </c>
      <c r="BM925" s="84"/>
      <c r="BN925" s="83">
        <v>880</v>
      </c>
      <c r="BO925" s="84"/>
      <c r="BP925" s="83">
        <v>880</v>
      </c>
      <c r="BQ925" s="84"/>
      <c r="BR925" s="83">
        <v>880</v>
      </c>
      <c r="BS925" s="84"/>
      <c r="BT925" s="83">
        <v>880</v>
      </c>
      <c r="BU925" s="84"/>
      <c r="BV925" s="83">
        <v>880</v>
      </c>
      <c r="BW925" s="84"/>
      <c r="BX925" s="83">
        <v>880</v>
      </c>
      <c r="BY925" s="84"/>
      <c r="BZ925" s="83">
        <v>880</v>
      </c>
      <c r="CA925" s="84"/>
      <c r="CB925" s="83">
        <v>880</v>
      </c>
      <c r="CC925" s="84"/>
      <c r="CD925" s="83">
        <v>880</v>
      </c>
      <c r="CE925" s="84"/>
      <c r="CF925" s="83">
        <v>880</v>
      </c>
      <c r="CG925" s="85"/>
    </row>
    <row r="926" spans="54:85" ht="14.25">
      <c r="BB926" s="83">
        <v>881</v>
      </c>
      <c r="BC926" s="84"/>
      <c r="BD926" s="83">
        <v>881</v>
      </c>
      <c r="BE926" s="84"/>
      <c r="BF926" s="83">
        <v>881</v>
      </c>
      <c r="BG926" s="84"/>
      <c r="BH926" s="83">
        <v>881</v>
      </c>
      <c r="BI926" s="84"/>
      <c r="BJ926" s="83">
        <v>881</v>
      </c>
      <c r="BK926" s="84"/>
      <c r="BL926" s="83">
        <v>881</v>
      </c>
      <c r="BM926" s="84"/>
      <c r="BN926" s="83">
        <v>881</v>
      </c>
      <c r="BO926" s="84"/>
      <c r="BP926" s="83">
        <v>881</v>
      </c>
      <c r="BQ926" s="84"/>
      <c r="BR926" s="83">
        <v>881</v>
      </c>
      <c r="BS926" s="84"/>
      <c r="BT926" s="83">
        <v>881</v>
      </c>
      <c r="BU926" s="84"/>
      <c r="BV926" s="83">
        <v>881</v>
      </c>
      <c r="BW926" s="84"/>
      <c r="BX926" s="83">
        <v>881</v>
      </c>
      <c r="BY926" s="84"/>
      <c r="BZ926" s="83">
        <v>881</v>
      </c>
      <c r="CA926" s="84"/>
      <c r="CB926" s="83">
        <v>881</v>
      </c>
      <c r="CC926" s="84"/>
      <c r="CD926" s="83">
        <v>881</v>
      </c>
      <c r="CE926" s="84"/>
      <c r="CF926" s="83">
        <v>881</v>
      </c>
      <c r="CG926" s="85"/>
    </row>
    <row r="927" spans="54:85" ht="14.25">
      <c r="BB927" s="83">
        <v>882</v>
      </c>
      <c r="BC927" s="84"/>
      <c r="BD927" s="83">
        <v>882</v>
      </c>
      <c r="BE927" s="84"/>
      <c r="BF927" s="83">
        <v>882</v>
      </c>
      <c r="BG927" s="84"/>
      <c r="BH927" s="83">
        <v>882</v>
      </c>
      <c r="BI927" s="84"/>
      <c r="BJ927" s="83">
        <v>882</v>
      </c>
      <c r="BK927" s="84"/>
      <c r="BL927" s="83">
        <v>882</v>
      </c>
      <c r="BM927" s="84"/>
      <c r="BN927" s="83">
        <v>882</v>
      </c>
      <c r="BO927" s="84"/>
      <c r="BP927" s="83">
        <v>882</v>
      </c>
      <c r="BQ927" s="84"/>
      <c r="BR927" s="83">
        <v>882</v>
      </c>
      <c r="BS927" s="84"/>
      <c r="BT927" s="83">
        <v>882</v>
      </c>
      <c r="BU927" s="84"/>
      <c r="BV927" s="83">
        <v>882</v>
      </c>
      <c r="BW927" s="84"/>
      <c r="BX927" s="83">
        <v>882</v>
      </c>
      <c r="BY927" s="84"/>
      <c r="BZ927" s="83">
        <v>882</v>
      </c>
      <c r="CA927" s="84"/>
      <c r="CB927" s="83">
        <v>882</v>
      </c>
      <c r="CC927" s="84"/>
      <c r="CD927" s="83">
        <v>882</v>
      </c>
      <c r="CE927" s="84"/>
      <c r="CF927" s="83">
        <v>882</v>
      </c>
      <c r="CG927" s="85"/>
    </row>
    <row r="928" spans="54:85" ht="14.25">
      <c r="BB928" s="83">
        <v>883</v>
      </c>
      <c r="BC928" s="84"/>
      <c r="BD928" s="83">
        <v>883</v>
      </c>
      <c r="BE928" s="84"/>
      <c r="BF928" s="83">
        <v>883</v>
      </c>
      <c r="BG928" s="84"/>
      <c r="BH928" s="83">
        <v>883</v>
      </c>
      <c r="BI928" s="84"/>
      <c r="BJ928" s="83">
        <v>883</v>
      </c>
      <c r="BK928" s="84"/>
      <c r="BL928" s="83">
        <v>883</v>
      </c>
      <c r="BM928" s="84"/>
      <c r="BN928" s="83">
        <v>883</v>
      </c>
      <c r="BO928" s="84"/>
      <c r="BP928" s="83">
        <v>883</v>
      </c>
      <c r="BQ928" s="84"/>
      <c r="BR928" s="83">
        <v>883</v>
      </c>
      <c r="BS928" s="84"/>
      <c r="BT928" s="83">
        <v>883</v>
      </c>
      <c r="BU928" s="84"/>
      <c r="BV928" s="83">
        <v>883</v>
      </c>
      <c r="BW928" s="84"/>
      <c r="BX928" s="83">
        <v>883</v>
      </c>
      <c r="BY928" s="84"/>
      <c r="BZ928" s="83">
        <v>883</v>
      </c>
      <c r="CA928" s="84"/>
      <c r="CB928" s="83">
        <v>883</v>
      </c>
      <c r="CC928" s="84"/>
      <c r="CD928" s="83">
        <v>883</v>
      </c>
      <c r="CE928" s="84"/>
      <c r="CF928" s="83">
        <v>883</v>
      </c>
      <c r="CG928" s="85"/>
    </row>
    <row r="929" spans="54:85" ht="14.25">
      <c r="BB929" s="83">
        <v>884</v>
      </c>
      <c r="BC929" s="84"/>
      <c r="BD929" s="83">
        <v>884</v>
      </c>
      <c r="BE929" s="84"/>
      <c r="BF929" s="83">
        <v>884</v>
      </c>
      <c r="BG929" s="84"/>
      <c r="BH929" s="83">
        <v>884</v>
      </c>
      <c r="BI929" s="84"/>
      <c r="BJ929" s="83">
        <v>884</v>
      </c>
      <c r="BK929" s="84"/>
      <c r="BL929" s="83">
        <v>884</v>
      </c>
      <c r="BM929" s="84"/>
      <c r="BN929" s="83">
        <v>884</v>
      </c>
      <c r="BO929" s="84"/>
      <c r="BP929" s="83">
        <v>884</v>
      </c>
      <c r="BQ929" s="84"/>
      <c r="BR929" s="83">
        <v>884</v>
      </c>
      <c r="BS929" s="84"/>
      <c r="BT929" s="83">
        <v>884</v>
      </c>
      <c r="BU929" s="84"/>
      <c r="BV929" s="83">
        <v>884</v>
      </c>
      <c r="BW929" s="84"/>
      <c r="BX929" s="83">
        <v>884</v>
      </c>
      <c r="BY929" s="84"/>
      <c r="BZ929" s="83">
        <v>884</v>
      </c>
      <c r="CA929" s="84"/>
      <c r="CB929" s="83">
        <v>884</v>
      </c>
      <c r="CC929" s="84"/>
      <c r="CD929" s="83">
        <v>884</v>
      </c>
      <c r="CE929" s="84"/>
      <c r="CF929" s="83">
        <v>884</v>
      </c>
      <c r="CG929" s="85"/>
    </row>
    <row r="930" spans="54:85" ht="14.25">
      <c r="BB930" s="83">
        <v>885</v>
      </c>
      <c r="BC930" s="84"/>
      <c r="BD930" s="83">
        <v>885</v>
      </c>
      <c r="BE930" s="84"/>
      <c r="BF930" s="83">
        <v>885</v>
      </c>
      <c r="BG930" s="84"/>
      <c r="BH930" s="83">
        <v>885</v>
      </c>
      <c r="BI930" s="84"/>
      <c r="BJ930" s="83">
        <v>885</v>
      </c>
      <c r="BK930" s="84"/>
      <c r="BL930" s="83">
        <v>885</v>
      </c>
      <c r="BM930" s="84"/>
      <c r="BN930" s="83">
        <v>885</v>
      </c>
      <c r="BO930" s="84"/>
      <c r="BP930" s="83">
        <v>885</v>
      </c>
      <c r="BQ930" s="84"/>
      <c r="BR930" s="83">
        <v>885</v>
      </c>
      <c r="BS930" s="84"/>
      <c r="BT930" s="83">
        <v>885</v>
      </c>
      <c r="BU930" s="84"/>
      <c r="BV930" s="83">
        <v>885</v>
      </c>
      <c r="BW930" s="84"/>
      <c r="BX930" s="83">
        <v>885</v>
      </c>
      <c r="BY930" s="84"/>
      <c r="BZ930" s="83">
        <v>885</v>
      </c>
      <c r="CA930" s="84"/>
      <c r="CB930" s="83">
        <v>885</v>
      </c>
      <c r="CC930" s="84"/>
      <c r="CD930" s="83">
        <v>885</v>
      </c>
      <c r="CE930" s="84"/>
      <c r="CF930" s="83">
        <v>885</v>
      </c>
      <c r="CG930" s="85"/>
    </row>
    <row r="931" spans="54:85" ht="14.25">
      <c r="BB931" s="83">
        <v>886</v>
      </c>
      <c r="BC931" s="84"/>
      <c r="BD931" s="83">
        <v>886</v>
      </c>
      <c r="BE931" s="84"/>
      <c r="BF931" s="83">
        <v>886</v>
      </c>
      <c r="BG931" s="84"/>
      <c r="BH931" s="83">
        <v>886</v>
      </c>
      <c r="BI931" s="84"/>
      <c r="BJ931" s="83">
        <v>886</v>
      </c>
      <c r="BK931" s="84"/>
      <c r="BL931" s="83">
        <v>886</v>
      </c>
      <c r="BM931" s="84"/>
      <c r="BN931" s="83">
        <v>886</v>
      </c>
      <c r="BO931" s="84"/>
      <c r="BP931" s="83">
        <v>886</v>
      </c>
      <c r="BQ931" s="84"/>
      <c r="BR931" s="83">
        <v>886</v>
      </c>
      <c r="BS931" s="84"/>
      <c r="BT931" s="83">
        <v>886</v>
      </c>
      <c r="BU931" s="84"/>
      <c r="BV931" s="83">
        <v>886</v>
      </c>
      <c r="BW931" s="84"/>
      <c r="BX931" s="83">
        <v>886</v>
      </c>
      <c r="BY931" s="84"/>
      <c r="BZ931" s="83">
        <v>886</v>
      </c>
      <c r="CA931" s="84"/>
      <c r="CB931" s="83">
        <v>886</v>
      </c>
      <c r="CC931" s="84"/>
      <c r="CD931" s="83">
        <v>886</v>
      </c>
      <c r="CE931" s="84"/>
      <c r="CF931" s="83">
        <v>886</v>
      </c>
      <c r="CG931" s="85"/>
    </row>
    <row r="932" spans="54:85" ht="14.25">
      <c r="BB932" s="83">
        <v>887</v>
      </c>
      <c r="BC932" s="84"/>
      <c r="BD932" s="83">
        <v>887</v>
      </c>
      <c r="BE932" s="84"/>
      <c r="BF932" s="83">
        <v>887</v>
      </c>
      <c r="BG932" s="84"/>
      <c r="BH932" s="83">
        <v>887</v>
      </c>
      <c r="BI932" s="84"/>
      <c r="BJ932" s="83">
        <v>887</v>
      </c>
      <c r="BK932" s="84"/>
      <c r="BL932" s="83">
        <v>887</v>
      </c>
      <c r="BM932" s="84"/>
      <c r="BN932" s="83">
        <v>887</v>
      </c>
      <c r="BO932" s="84"/>
      <c r="BP932" s="83">
        <v>887</v>
      </c>
      <c r="BQ932" s="84"/>
      <c r="BR932" s="83">
        <v>887</v>
      </c>
      <c r="BS932" s="84"/>
      <c r="BT932" s="83">
        <v>887</v>
      </c>
      <c r="BU932" s="84"/>
      <c r="BV932" s="83">
        <v>887</v>
      </c>
      <c r="BW932" s="84"/>
      <c r="BX932" s="83">
        <v>887</v>
      </c>
      <c r="BY932" s="84"/>
      <c r="BZ932" s="83">
        <v>887</v>
      </c>
      <c r="CA932" s="84"/>
      <c r="CB932" s="83">
        <v>887</v>
      </c>
      <c r="CC932" s="84"/>
      <c r="CD932" s="83">
        <v>887</v>
      </c>
      <c r="CE932" s="84"/>
      <c r="CF932" s="83">
        <v>887</v>
      </c>
      <c r="CG932" s="85"/>
    </row>
    <row r="933" spans="54:85" ht="14.25">
      <c r="BB933" s="83">
        <v>888</v>
      </c>
      <c r="BC933" s="84"/>
      <c r="BD933" s="83">
        <v>888</v>
      </c>
      <c r="BE933" s="84"/>
      <c r="BF933" s="83">
        <v>888</v>
      </c>
      <c r="BG933" s="84"/>
      <c r="BH933" s="83">
        <v>888</v>
      </c>
      <c r="BI933" s="84"/>
      <c r="BJ933" s="83">
        <v>888</v>
      </c>
      <c r="BK933" s="84"/>
      <c r="BL933" s="83">
        <v>888</v>
      </c>
      <c r="BM933" s="84"/>
      <c r="BN933" s="83">
        <v>888</v>
      </c>
      <c r="BO933" s="84"/>
      <c r="BP933" s="83">
        <v>888</v>
      </c>
      <c r="BQ933" s="84"/>
      <c r="BR933" s="83">
        <v>888</v>
      </c>
      <c r="BS933" s="84"/>
      <c r="BT933" s="83">
        <v>888</v>
      </c>
      <c r="BU933" s="84"/>
      <c r="BV933" s="83">
        <v>888</v>
      </c>
      <c r="BW933" s="84"/>
      <c r="BX933" s="83">
        <v>888</v>
      </c>
      <c r="BY933" s="84"/>
      <c r="BZ933" s="83">
        <v>888</v>
      </c>
      <c r="CA933" s="84"/>
      <c r="CB933" s="83">
        <v>888</v>
      </c>
      <c r="CC933" s="84"/>
      <c r="CD933" s="83">
        <v>888</v>
      </c>
      <c r="CE933" s="84"/>
      <c r="CF933" s="83">
        <v>888</v>
      </c>
      <c r="CG933" s="85"/>
    </row>
    <row r="934" spans="54:85" ht="14.25">
      <c r="BB934" s="83">
        <v>889</v>
      </c>
      <c r="BC934" s="84"/>
      <c r="BD934" s="83">
        <v>889</v>
      </c>
      <c r="BE934" s="84"/>
      <c r="BF934" s="83">
        <v>889</v>
      </c>
      <c r="BG934" s="84"/>
      <c r="BH934" s="83">
        <v>889</v>
      </c>
      <c r="BI934" s="84"/>
      <c r="BJ934" s="83">
        <v>889</v>
      </c>
      <c r="BK934" s="84"/>
      <c r="BL934" s="83">
        <v>889</v>
      </c>
      <c r="BM934" s="84"/>
      <c r="BN934" s="83">
        <v>889</v>
      </c>
      <c r="BO934" s="84"/>
      <c r="BP934" s="83">
        <v>889</v>
      </c>
      <c r="BQ934" s="84"/>
      <c r="BR934" s="83">
        <v>889</v>
      </c>
      <c r="BS934" s="84"/>
      <c r="BT934" s="83">
        <v>889</v>
      </c>
      <c r="BU934" s="84"/>
      <c r="BV934" s="83">
        <v>889</v>
      </c>
      <c r="BW934" s="84"/>
      <c r="BX934" s="83">
        <v>889</v>
      </c>
      <c r="BY934" s="84"/>
      <c r="BZ934" s="83">
        <v>889</v>
      </c>
      <c r="CA934" s="84"/>
      <c r="CB934" s="83">
        <v>889</v>
      </c>
      <c r="CC934" s="84"/>
      <c r="CD934" s="83">
        <v>889</v>
      </c>
      <c r="CE934" s="84"/>
      <c r="CF934" s="83">
        <v>889</v>
      </c>
      <c r="CG934" s="85"/>
    </row>
    <row r="935" spans="54:85" ht="14.25">
      <c r="BB935" s="83">
        <v>890</v>
      </c>
      <c r="BC935" s="84"/>
      <c r="BD935" s="83">
        <v>890</v>
      </c>
      <c r="BE935" s="84"/>
      <c r="BF935" s="83">
        <v>890</v>
      </c>
      <c r="BG935" s="84"/>
      <c r="BH935" s="83">
        <v>890</v>
      </c>
      <c r="BI935" s="84"/>
      <c r="BJ935" s="83">
        <v>890</v>
      </c>
      <c r="BK935" s="84"/>
      <c r="BL935" s="83">
        <v>890</v>
      </c>
      <c r="BM935" s="84"/>
      <c r="BN935" s="83">
        <v>890</v>
      </c>
      <c r="BO935" s="84"/>
      <c r="BP935" s="83">
        <v>890</v>
      </c>
      <c r="BQ935" s="84"/>
      <c r="BR935" s="83">
        <v>890</v>
      </c>
      <c r="BS935" s="84"/>
      <c r="BT935" s="83">
        <v>890</v>
      </c>
      <c r="BU935" s="84"/>
      <c r="BV935" s="83">
        <v>890</v>
      </c>
      <c r="BW935" s="84"/>
      <c r="BX935" s="83">
        <v>890</v>
      </c>
      <c r="BY935" s="84"/>
      <c r="BZ935" s="83">
        <v>890</v>
      </c>
      <c r="CA935" s="84"/>
      <c r="CB935" s="83">
        <v>890</v>
      </c>
      <c r="CC935" s="84"/>
      <c r="CD935" s="83">
        <v>890</v>
      </c>
      <c r="CE935" s="84"/>
      <c r="CF935" s="83">
        <v>890</v>
      </c>
      <c r="CG935" s="85"/>
    </row>
    <row r="936" spans="54:85" ht="14.25">
      <c r="BB936" s="83">
        <v>891</v>
      </c>
      <c r="BC936" s="84"/>
      <c r="BD936" s="83">
        <v>891</v>
      </c>
      <c r="BE936" s="84"/>
      <c r="BF936" s="83">
        <v>891</v>
      </c>
      <c r="BG936" s="84"/>
      <c r="BH936" s="83">
        <v>891</v>
      </c>
      <c r="BI936" s="84"/>
      <c r="BJ936" s="83">
        <v>891</v>
      </c>
      <c r="BK936" s="84"/>
      <c r="BL936" s="83">
        <v>891</v>
      </c>
      <c r="BM936" s="84"/>
      <c r="BN936" s="83">
        <v>891</v>
      </c>
      <c r="BO936" s="84"/>
      <c r="BP936" s="83">
        <v>891</v>
      </c>
      <c r="BQ936" s="84"/>
      <c r="BR936" s="83">
        <v>891</v>
      </c>
      <c r="BS936" s="84"/>
      <c r="BT936" s="83">
        <v>891</v>
      </c>
      <c r="BU936" s="84"/>
      <c r="BV936" s="83">
        <v>891</v>
      </c>
      <c r="BW936" s="84"/>
      <c r="BX936" s="83">
        <v>891</v>
      </c>
      <c r="BY936" s="84"/>
      <c r="BZ936" s="83">
        <v>891</v>
      </c>
      <c r="CA936" s="84"/>
      <c r="CB936" s="83">
        <v>891</v>
      </c>
      <c r="CC936" s="84"/>
      <c r="CD936" s="83">
        <v>891</v>
      </c>
      <c r="CE936" s="84"/>
      <c r="CF936" s="83">
        <v>891</v>
      </c>
      <c r="CG936" s="85"/>
    </row>
    <row r="937" spans="54:85" ht="14.25">
      <c r="BB937" s="83">
        <v>892</v>
      </c>
      <c r="BC937" s="84"/>
      <c r="BD937" s="83">
        <v>892</v>
      </c>
      <c r="BE937" s="84"/>
      <c r="BF937" s="83">
        <v>892</v>
      </c>
      <c r="BG937" s="84"/>
      <c r="BH937" s="83">
        <v>892</v>
      </c>
      <c r="BI937" s="84"/>
      <c r="BJ937" s="83">
        <v>892</v>
      </c>
      <c r="BK937" s="84"/>
      <c r="BL937" s="83">
        <v>892</v>
      </c>
      <c r="BM937" s="84"/>
      <c r="BN937" s="83">
        <v>892</v>
      </c>
      <c r="BO937" s="84"/>
      <c r="BP937" s="83">
        <v>892</v>
      </c>
      <c r="BQ937" s="84"/>
      <c r="BR937" s="83">
        <v>892</v>
      </c>
      <c r="BS937" s="84"/>
      <c r="BT937" s="83">
        <v>892</v>
      </c>
      <c r="BU937" s="84"/>
      <c r="BV937" s="83">
        <v>892</v>
      </c>
      <c r="BW937" s="84"/>
      <c r="BX937" s="83">
        <v>892</v>
      </c>
      <c r="BY937" s="84"/>
      <c r="BZ937" s="83">
        <v>892</v>
      </c>
      <c r="CA937" s="84"/>
      <c r="CB937" s="83">
        <v>892</v>
      </c>
      <c r="CC937" s="84"/>
      <c r="CD937" s="83">
        <v>892</v>
      </c>
      <c r="CE937" s="84"/>
      <c r="CF937" s="83">
        <v>892</v>
      </c>
      <c r="CG937" s="85"/>
    </row>
    <row r="938" spans="54:85" ht="14.25">
      <c r="BB938" s="83">
        <v>893</v>
      </c>
      <c r="BC938" s="84"/>
      <c r="BD938" s="83">
        <v>893</v>
      </c>
      <c r="BE938" s="84"/>
      <c r="BF938" s="83">
        <v>893</v>
      </c>
      <c r="BG938" s="84"/>
      <c r="BH938" s="83">
        <v>893</v>
      </c>
      <c r="BI938" s="84"/>
      <c r="BJ938" s="83">
        <v>893</v>
      </c>
      <c r="BK938" s="84"/>
      <c r="BL938" s="83">
        <v>893</v>
      </c>
      <c r="BM938" s="84"/>
      <c r="BN938" s="83">
        <v>893</v>
      </c>
      <c r="BO938" s="84"/>
      <c r="BP938" s="83">
        <v>893</v>
      </c>
      <c r="BQ938" s="84"/>
      <c r="BR938" s="83">
        <v>893</v>
      </c>
      <c r="BS938" s="84"/>
      <c r="BT938" s="83">
        <v>893</v>
      </c>
      <c r="BU938" s="84"/>
      <c r="BV938" s="83">
        <v>893</v>
      </c>
      <c r="BW938" s="84"/>
      <c r="BX938" s="83">
        <v>893</v>
      </c>
      <c r="BY938" s="84"/>
      <c r="BZ938" s="83">
        <v>893</v>
      </c>
      <c r="CA938" s="84"/>
      <c r="CB938" s="83">
        <v>893</v>
      </c>
      <c r="CC938" s="84"/>
      <c r="CD938" s="83">
        <v>893</v>
      </c>
      <c r="CE938" s="84"/>
      <c r="CF938" s="83">
        <v>893</v>
      </c>
      <c r="CG938" s="85"/>
    </row>
    <row r="939" spans="54:85" ht="14.25">
      <c r="BB939" s="83">
        <v>894</v>
      </c>
      <c r="BC939" s="84"/>
      <c r="BD939" s="83">
        <v>894</v>
      </c>
      <c r="BE939" s="84"/>
      <c r="BF939" s="83">
        <v>894</v>
      </c>
      <c r="BG939" s="84"/>
      <c r="BH939" s="83">
        <v>894</v>
      </c>
      <c r="BI939" s="84"/>
      <c r="BJ939" s="83">
        <v>894</v>
      </c>
      <c r="BK939" s="84"/>
      <c r="BL939" s="83">
        <v>894</v>
      </c>
      <c r="BM939" s="84"/>
      <c r="BN939" s="83">
        <v>894</v>
      </c>
      <c r="BO939" s="84"/>
      <c r="BP939" s="83">
        <v>894</v>
      </c>
      <c r="BQ939" s="84"/>
      <c r="BR939" s="83">
        <v>894</v>
      </c>
      <c r="BS939" s="84"/>
      <c r="BT939" s="83">
        <v>894</v>
      </c>
      <c r="BU939" s="84"/>
      <c r="BV939" s="83">
        <v>894</v>
      </c>
      <c r="BW939" s="84"/>
      <c r="BX939" s="83">
        <v>894</v>
      </c>
      <c r="BY939" s="84"/>
      <c r="BZ939" s="83">
        <v>894</v>
      </c>
      <c r="CA939" s="84"/>
      <c r="CB939" s="83">
        <v>894</v>
      </c>
      <c r="CC939" s="84"/>
      <c r="CD939" s="83">
        <v>894</v>
      </c>
      <c r="CE939" s="84"/>
      <c r="CF939" s="83">
        <v>894</v>
      </c>
      <c r="CG939" s="85"/>
    </row>
    <row r="940" spans="54:85" ht="14.25">
      <c r="BB940" s="83">
        <v>895</v>
      </c>
      <c r="BC940" s="84"/>
      <c r="BD940" s="83">
        <v>895</v>
      </c>
      <c r="BE940" s="84"/>
      <c r="BF940" s="83">
        <v>895</v>
      </c>
      <c r="BG940" s="84"/>
      <c r="BH940" s="83">
        <v>895</v>
      </c>
      <c r="BI940" s="84"/>
      <c r="BJ940" s="83">
        <v>895</v>
      </c>
      <c r="BK940" s="84"/>
      <c r="BL940" s="83">
        <v>895</v>
      </c>
      <c r="BM940" s="84"/>
      <c r="BN940" s="83">
        <v>895</v>
      </c>
      <c r="BO940" s="84"/>
      <c r="BP940" s="83">
        <v>895</v>
      </c>
      <c r="BQ940" s="84"/>
      <c r="BR940" s="83">
        <v>895</v>
      </c>
      <c r="BS940" s="84"/>
      <c r="BT940" s="83">
        <v>895</v>
      </c>
      <c r="BU940" s="84"/>
      <c r="BV940" s="83">
        <v>895</v>
      </c>
      <c r="BW940" s="84"/>
      <c r="BX940" s="83">
        <v>895</v>
      </c>
      <c r="BY940" s="84"/>
      <c r="BZ940" s="83">
        <v>895</v>
      </c>
      <c r="CA940" s="84"/>
      <c r="CB940" s="83">
        <v>895</v>
      </c>
      <c r="CC940" s="84"/>
      <c r="CD940" s="83">
        <v>895</v>
      </c>
      <c r="CE940" s="84"/>
      <c r="CF940" s="83">
        <v>895</v>
      </c>
      <c r="CG940" s="85"/>
    </row>
    <row r="941" spans="54:85" ht="14.25">
      <c r="BB941" s="83">
        <v>896</v>
      </c>
      <c r="BC941" s="84"/>
      <c r="BD941" s="83">
        <v>896</v>
      </c>
      <c r="BE941" s="84"/>
      <c r="BF941" s="83">
        <v>896</v>
      </c>
      <c r="BG941" s="84"/>
      <c r="BH941" s="83">
        <v>896</v>
      </c>
      <c r="BI941" s="84"/>
      <c r="BJ941" s="83">
        <v>896</v>
      </c>
      <c r="BK941" s="84"/>
      <c r="BL941" s="83">
        <v>896</v>
      </c>
      <c r="BM941" s="84"/>
      <c r="BN941" s="83">
        <v>896</v>
      </c>
      <c r="BO941" s="84"/>
      <c r="BP941" s="83">
        <v>896</v>
      </c>
      <c r="BQ941" s="84"/>
      <c r="BR941" s="83">
        <v>896</v>
      </c>
      <c r="BS941" s="84"/>
      <c r="BT941" s="83">
        <v>896</v>
      </c>
      <c r="BU941" s="84"/>
      <c r="BV941" s="83">
        <v>896</v>
      </c>
      <c r="BW941" s="84"/>
      <c r="BX941" s="83">
        <v>896</v>
      </c>
      <c r="BY941" s="84"/>
      <c r="BZ941" s="83">
        <v>896</v>
      </c>
      <c r="CA941" s="84"/>
      <c r="CB941" s="83">
        <v>896</v>
      </c>
      <c r="CC941" s="84"/>
      <c r="CD941" s="83">
        <v>896</v>
      </c>
      <c r="CE941" s="84"/>
      <c r="CF941" s="83">
        <v>896</v>
      </c>
      <c r="CG941" s="85"/>
    </row>
    <row r="942" spans="54:84" ht="14.25">
      <c r="BB942" s="83">
        <v>897</v>
      </c>
      <c r="BC942" s="84"/>
      <c r="BD942" s="83">
        <v>897</v>
      </c>
      <c r="BE942" s="84"/>
      <c r="BF942" s="83">
        <v>897</v>
      </c>
      <c r="BG942" s="84"/>
      <c r="BH942" s="83">
        <v>897</v>
      </c>
      <c r="BI942" s="84"/>
      <c r="BJ942" s="83">
        <v>897</v>
      </c>
      <c r="BK942" s="84"/>
      <c r="BL942" s="83">
        <v>897</v>
      </c>
      <c r="BM942" s="84"/>
      <c r="BN942" s="83">
        <v>897</v>
      </c>
      <c r="BO942" s="84"/>
      <c r="BP942" s="83">
        <v>897</v>
      </c>
      <c r="BQ942" s="84"/>
      <c r="BR942" s="83">
        <v>897</v>
      </c>
      <c r="BS942" s="84"/>
      <c r="BT942" s="83">
        <v>897</v>
      </c>
      <c r="BU942" s="84"/>
      <c r="BV942" s="83">
        <v>897</v>
      </c>
      <c r="BW942" s="84"/>
      <c r="BX942" s="83">
        <v>897</v>
      </c>
      <c r="BY942" s="84"/>
      <c r="BZ942" s="83">
        <v>897</v>
      </c>
      <c r="CA942" s="84"/>
      <c r="CB942" s="83">
        <v>897</v>
      </c>
      <c r="CC942" s="84"/>
      <c r="CD942" s="83">
        <v>897</v>
      </c>
      <c r="CE942" s="84"/>
      <c r="CF942" s="83">
        <v>897</v>
      </c>
    </row>
    <row r="943" spans="54:84" ht="14.25">
      <c r="BB943" s="83">
        <v>898</v>
      </c>
      <c r="BC943" s="84"/>
      <c r="BD943" s="83">
        <v>898</v>
      </c>
      <c r="BE943" s="84"/>
      <c r="BF943" s="83">
        <v>898</v>
      </c>
      <c r="BG943" s="84"/>
      <c r="BH943" s="83">
        <v>898</v>
      </c>
      <c r="BI943" s="84"/>
      <c r="BJ943" s="83">
        <v>898</v>
      </c>
      <c r="BK943" s="84"/>
      <c r="BL943" s="83">
        <v>898</v>
      </c>
      <c r="BM943" s="84"/>
      <c r="BN943" s="83">
        <v>898</v>
      </c>
      <c r="BO943" s="84"/>
      <c r="BP943" s="83">
        <v>898</v>
      </c>
      <c r="BQ943" s="84"/>
      <c r="BR943" s="83">
        <v>898</v>
      </c>
      <c r="BS943" s="84"/>
      <c r="BT943" s="83">
        <v>898</v>
      </c>
      <c r="BU943" s="84"/>
      <c r="BV943" s="83">
        <v>898</v>
      </c>
      <c r="BW943" s="84"/>
      <c r="BX943" s="83">
        <v>898</v>
      </c>
      <c r="BY943" s="84"/>
      <c r="BZ943" s="83">
        <v>898</v>
      </c>
      <c r="CA943" s="84"/>
      <c r="CB943" s="83">
        <v>898</v>
      </c>
      <c r="CC943" s="84"/>
      <c r="CD943" s="83">
        <v>898</v>
      </c>
      <c r="CE943" s="84"/>
      <c r="CF943" s="83">
        <v>898</v>
      </c>
    </row>
    <row r="944" spans="54:84" ht="14.25">
      <c r="BB944" s="83">
        <v>899</v>
      </c>
      <c r="BC944" s="84"/>
      <c r="BD944" s="83">
        <v>899</v>
      </c>
      <c r="BE944" s="84"/>
      <c r="BF944" s="83">
        <v>899</v>
      </c>
      <c r="BG944" s="84"/>
      <c r="BH944" s="83">
        <v>899</v>
      </c>
      <c r="BI944" s="84"/>
      <c r="BJ944" s="83">
        <v>899</v>
      </c>
      <c r="BK944" s="84"/>
      <c r="BL944" s="83">
        <v>899</v>
      </c>
      <c r="BM944" s="84"/>
      <c r="BN944" s="83">
        <v>899</v>
      </c>
      <c r="BO944" s="84"/>
      <c r="BP944" s="83">
        <v>899</v>
      </c>
      <c r="BQ944" s="84"/>
      <c r="BR944" s="83">
        <v>899</v>
      </c>
      <c r="BS944" s="84"/>
      <c r="BT944" s="83">
        <v>899</v>
      </c>
      <c r="BU944" s="84"/>
      <c r="BV944" s="83">
        <v>899</v>
      </c>
      <c r="BW944" s="84"/>
      <c r="BX944" s="83">
        <v>899</v>
      </c>
      <c r="BY944" s="84"/>
      <c r="BZ944" s="83">
        <v>899</v>
      </c>
      <c r="CA944" s="84"/>
      <c r="CB944" s="83">
        <v>899</v>
      </c>
      <c r="CC944" s="84"/>
      <c r="CD944" s="83">
        <v>899</v>
      </c>
      <c r="CE944" s="84"/>
      <c r="CF944" s="83">
        <v>899</v>
      </c>
    </row>
    <row r="945" spans="54:84" ht="14.25">
      <c r="BB945" s="83">
        <v>900</v>
      </c>
      <c r="BC945" s="84"/>
      <c r="BD945" s="83">
        <v>900</v>
      </c>
      <c r="BE945" s="84"/>
      <c r="BF945" s="83">
        <v>900</v>
      </c>
      <c r="BG945" s="84"/>
      <c r="BH945" s="83">
        <v>900</v>
      </c>
      <c r="BI945" s="84"/>
      <c r="BJ945" s="83">
        <v>900</v>
      </c>
      <c r="BK945" s="84"/>
      <c r="BL945" s="83">
        <v>900</v>
      </c>
      <c r="BM945" s="84"/>
      <c r="BN945" s="83">
        <v>900</v>
      </c>
      <c r="BO945" s="84"/>
      <c r="BP945" s="83">
        <v>900</v>
      </c>
      <c r="BQ945" s="84"/>
      <c r="BR945" s="83">
        <v>900</v>
      </c>
      <c r="BS945" s="84"/>
      <c r="BT945" s="83">
        <v>900</v>
      </c>
      <c r="BU945" s="84"/>
      <c r="BV945" s="83">
        <v>900</v>
      </c>
      <c r="BW945" s="84"/>
      <c r="BX945" s="83">
        <v>900</v>
      </c>
      <c r="BY945" s="84"/>
      <c r="BZ945" s="83">
        <v>900</v>
      </c>
      <c r="CA945" s="84"/>
      <c r="CB945" s="83">
        <v>900</v>
      </c>
      <c r="CC945" s="84"/>
      <c r="CD945" s="83">
        <v>900</v>
      </c>
      <c r="CE945" s="84"/>
      <c r="CF945" s="83">
        <v>900</v>
      </c>
    </row>
    <row r="946" ht="12.75">
      <c r="BC946" s="86"/>
    </row>
    <row r="947" ht="12.75">
      <c r="BC947" s="86"/>
    </row>
    <row r="948" ht="12.75">
      <c r="BC948" s="86"/>
    </row>
    <row r="949" ht="12.75">
      <c r="BC949" s="86"/>
    </row>
    <row r="950" ht="12.75">
      <c r="BC950" s="86"/>
    </row>
    <row r="951" ht="12.75">
      <c r="BC951" s="86"/>
    </row>
    <row r="952" ht="12.75">
      <c r="BC952" s="86"/>
    </row>
    <row r="953" ht="12.75">
      <c r="BC953" s="86"/>
    </row>
    <row r="954" ht="12.75">
      <c r="BC954" s="86"/>
    </row>
    <row r="955" ht="12.75">
      <c r="BC955" s="86"/>
    </row>
    <row r="956" ht="12.75">
      <c r="BC956" s="86"/>
    </row>
    <row r="957" ht="12.75">
      <c r="BC957" s="86"/>
    </row>
    <row r="958" ht="12.75">
      <c r="BC958" s="86"/>
    </row>
    <row r="959" ht="12.75">
      <c r="BC959" s="86"/>
    </row>
    <row r="960" ht="12.75">
      <c r="BC960" s="86"/>
    </row>
    <row r="961" ht="12.75">
      <c r="BC961" s="86"/>
    </row>
    <row r="962" ht="12.75">
      <c r="BC962" s="86"/>
    </row>
    <row r="963" ht="12.75">
      <c r="BC963" s="86"/>
    </row>
    <row r="964" ht="12.75">
      <c r="BC964" s="86"/>
    </row>
    <row r="965" ht="12.75">
      <c r="BC965" s="86"/>
    </row>
    <row r="966" ht="12.75">
      <c r="BC966" s="86"/>
    </row>
    <row r="967" ht="12.75">
      <c r="BC967" s="86"/>
    </row>
    <row r="968" ht="12.75">
      <c r="BC968" s="86"/>
    </row>
    <row r="969" ht="12.75">
      <c r="BC969" s="86"/>
    </row>
    <row r="970" ht="12.75">
      <c r="BC970" s="86"/>
    </row>
    <row r="971" ht="12.75">
      <c r="BC971" s="86"/>
    </row>
    <row r="972" ht="12.75">
      <c r="BC972" s="86"/>
    </row>
    <row r="973" ht="12.75">
      <c r="BC973" s="86"/>
    </row>
    <row r="974" ht="12.75">
      <c r="BC974" s="86"/>
    </row>
    <row r="975" ht="12.75">
      <c r="BC975" s="86"/>
    </row>
    <row r="976" ht="12.75">
      <c r="BC976" s="86"/>
    </row>
    <row r="977" ht="12.75">
      <c r="BC977" s="86"/>
    </row>
    <row r="978" ht="12.75">
      <c r="BC978" s="86"/>
    </row>
    <row r="979" ht="12.75">
      <c r="BC979" s="86"/>
    </row>
    <row r="980" ht="12.75">
      <c r="BC980" s="86"/>
    </row>
    <row r="981" ht="12.75">
      <c r="BC981" s="86"/>
    </row>
    <row r="982" ht="12.75">
      <c r="BC982" s="86"/>
    </row>
    <row r="983" ht="12.75">
      <c r="BC983" s="86"/>
    </row>
    <row r="984" ht="12.75">
      <c r="BC984" s="86"/>
    </row>
    <row r="985" ht="12.75">
      <c r="BC985" s="86"/>
    </row>
    <row r="986" ht="12.75">
      <c r="BC986" s="86"/>
    </row>
    <row r="987" ht="12.75">
      <c r="BC987" s="86"/>
    </row>
    <row r="988" ht="12.75">
      <c r="BC988" s="86"/>
    </row>
    <row r="989" ht="12.75">
      <c r="BC989" s="86"/>
    </row>
    <row r="990" ht="12.75">
      <c r="BC990" s="86"/>
    </row>
    <row r="991" ht="12.75">
      <c r="BC991" s="86"/>
    </row>
    <row r="992" ht="12.75">
      <c r="BC992" s="86"/>
    </row>
    <row r="993" ht="12.75">
      <c r="BC993" s="86"/>
    </row>
    <row r="994" ht="12.75">
      <c r="BC994" s="86"/>
    </row>
    <row r="995" ht="12.75">
      <c r="BC995" s="86"/>
    </row>
    <row r="996" ht="12.75">
      <c r="BC996" s="86"/>
    </row>
    <row r="997" ht="12.75">
      <c r="BC997" s="86"/>
    </row>
    <row r="998" ht="12.75">
      <c r="BC998" s="86"/>
    </row>
    <row r="999" ht="12.75">
      <c r="BC999" s="86"/>
    </row>
    <row r="1000" ht="12.75">
      <c r="BC1000" s="86"/>
    </row>
    <row r="1001" ht="12.75">
      <c r="BC1001" s="86"/>
    </row>
    <row r="1002" ht="12.75">
      <c r="BC1002" s="86"/>
    </row>
    <row r="1003" ht="12.75">
      <c r="BC1003" s="86"/>
    </row>
    <row r="1004" ht="12.75">
      <c r="BC1004" s="86"/>
    </row>
    <row r="1005" ht="12.75">
      <c r="BC1005" s="86"/>
    </row>
    <row r="1006" ht="12.75">
      <c r="BC1006" s="86"/>
    </row>
    <row r="1007" ht="12.75">
      <c r="BC1007" s="86"/>
    </row>
    <row r="1008" ht="12.75">
      <c r="BC1008" s="86"/>
    </row>
    <row r="1009" ht="12.75">
      <c r="BC1009" s="86"/>
    </row>
    <row r="1010" ht="12.75">
      <c r="BC1010" s="86"/>
    </row>
    <row r="1011" ht="12.75">
      <c r="BC1011" s="86"/>
    </row>
    <row r="1012" ht="12.75">
      <c r="BC1012" s="86"/>
    </row>
    <row r="1013" ht="12.75">
      <c r="BC1013" s="86"/>
    </row>
    <row r="1014" ht="12.75">
      <c r="BC1014" s="86"/>
    </row>
    <row r="1015" ht="12.75">
      <c r="BC1015" s="86"/>
    </row>
    <row r="1016" ht="12.75">
      <c r="BC1016" s="86"/>
    </row>
    <row r="1017" ht="12.75">
      <c r="BC1017" s="86"/>
    </row>
    <row r="1018" ht="12.75">
      <c r="BC1018" s="86"/>
    </row>
    <row r="1019" ht="12.75">
      <c r="BC1019" s="86"/>
    </row>
    <row r="1020" ht="12.75">
      <c r="BC1020" s="86"/>
    </row>
    <row r="1021" ht="12.75">
      <c r="BC1021" s="86"/>
    </row>
    <row r="1022" ht="12.75">
      <c r="BC1022" s="86"/>
    </row>
    <row r="1023" ht="12.75">
      <c r="BC1023" s="86"/>
    </row>
    <row r="1024" ht="12.75">
      <c r="BC1024" s="86"/>
    </row>
    <row r="1025" ht="12.75">
      <c r="BC1025" s="86"/>
    </row>
    <row r="1026" ht="12.75">
      <c r="BC1026" s="86"/>
    </row>
    <row r="1027" ht="12.75">
      <c r="BC1027" s="86"/>
    </row>
    <row r="1028" ht="12.75">
      <c r="BC1028" s="86"/>
    </row>
    <row r="1029" ht="12.75">
      <c r="BC1029" s="86"/>
    </row>
    <row r="1030" ht="12.75">
      <c r="BC1030" s="86"/>
    </row>
    <row r="1031" ht="12.75">
      <c r="BC1031" s="86"/>
    </row>
    <row r="1032" ht="12.75">
      <c r="BC1032" s="86"/>
    </row>
    <row r="1033" ht="12.75">
      <c r="BC1033" s="86"/>
    </row>
    <row r="1034" ht="12.75">
      <c r="BC1034" s="86"/>
    </row>
    <row r="1035" ht="12.75">
      <c r="BC1035" s="86"/>
    </row>
    <row r="1036" ht="12.75">
      <c r="BC1036" s="86"/>
    </row>
    <row r="1037" ht="12.75">
      <c r="BC1037" s="86"/>
    </row>
    <row r="1038" ht="12.75">
      <c r="BC1038" s="86"/>
    </row>
    <row r="1039" ht="12.75">
      <c r="BC1039" s="86"/>
    </row>
    <row r="1040" ht="12.75">
      <c r="BC1040" s="86"/>
    </row>
    <row r="1041" ht="12.75">
      <c r="BC1041" s="86"/>
    </row>
    <row r="1042" ht="12.75">
      <c r="BC1042" s="86"/>
    </row>
  </sheetData>
  <sheetProtection formatCells="0"/>
  <mergeCells count="358">
    <mergeCell ref="U34:X34"/>
    <mergeCell ref="M66:N66"/>
    <mergeCell ref="K66:L66"/>
    <mergeCell ref="I66:J66"/>
    <mergeCell ref="K65:L65"/>
    <mergeCell ref="L56:M56"/>
    <mergeCell ref="L59:M59"/>
    <mergeCell ref="L58:M58"/>
    <mergeCell ref="L60:M60"/>
    <mergeCell ref="M65:N65"/>
    <mergeCell ref="A65:B65"/>
    <mergeCell ref="C65:D65"/>
    <mergeCell ref="E65:F65"/>
    <mergeCell ref="G65:H65"/>
    <mergeCell ref="A64:B64"/>
    <mergeCell ref="I65:J65"/>
    <mergeCell ref="I64:J64"/>
    <mergeCell ref="I62:J63"/>
    <mergeCell ref="K62:L63"/>
    <mergeCell ref="M62:N63"/>
    <mergeCell ref="C64:D64"/>
    <mergeCell ref="E64:F64"/>
    <mergeCell ref="G64:H64"/>
    <mergeCell ref="K64:L64"/>
    <mergeCell ref="M64:N64"/>
    <mergeCell ref="E62:F63"/>
    <mergeCell ref="L61:M61"/>
    <mergeCell ref="N61:O61"/>
    <mergeCell ref="P61:R61"/>
    <mergeCell ref="A62:B63"/>
    <mergeCell ref="B61:C61"/>
    <mergeCell ref="D61:E61"/>
    <mergeCell ref="F61:G61"/>
    <mergeCell ref="J61:K61"/>
    <mergeCell ref="G62:H63"/>
    <mergeCell ref="C62:D63"/>
    <mergeCell ref="P59:R59"/>
    <mergeCell ref="B60:C60"/>
    <mergeCell ref="D60:E60"/>
    <mergeCell ref="F60:G60"/>
    <mergeCell ref="J60:K60"/>
    <mergeCell ref="N60:O60"/>
    <mergeCell ref="P60:R60"/>
    <mergeCell ref="B59:C59"/>
    <mergeCell ref="D59:E59"/>
    <mergeCell ref="F59:G59"/>
    <mergeCell ref="J59:K59"/>
    <mergeCell ref="D57:E57"/>
    <mergeCell ref="J57:K57"/>
    <mergeCell ref="F57:G57"/>
    <mergeCell ref="N57:O57"/>
    <mergeCell ref="N59:O59"/>
    <mergeCell ref="P57:R57"/>
    <mergeCell ref="B58:C58"/>
    <mergeCell ref="D58:E58"/>
    <mergeCell ref="F58:G58"/>
    <mergeCell ref="J58:K58"/>
    <mergeCell ref="N58:O58"/>
    <mergeCell ref="P58:R58"/>
    <mergeCell ref="B57:C57"/>
    <mergeCell ref="L57:M57"/>
    <mergeCell ref="P55:R55"/>
    <mergeCell ref="B56:C56"/>
    <mergeCell ref="D56:E56"/>
    <mergeCell ref="F56:G56"/>
    <mergeCell ref="J56:K56"/>
    <mergeCell ref="N56:O56"/>
    <mergeCell ref="P56:R56"/>
    <mergeCell ref="B55:C55"/>
    <mergeCell ref="L55:M55"/>
    <mergeCell ref="D55:E55"/>
    <mergeCell ref="F55:G55"/>
    <mergeCell ref="J55:K55"/>
    <mergeCell ref="N53:O53"/>
    <mergeCell ref="F53:G53"/>
    <mergeCell ref="J53:K53"/>
    <mergeCell ref="N55:O55"/>
    <mergeCell ref="L54:M54"/>
    <mergeCell ref="L53:M53"/>
    <mergeCell ref="P53:R53"/>
    <mergeCell ref="B54:C54"/>
    <mergeCell ref="D54:E54"/>
    <mergeCell ref="F54:G54"/>
    <mergeCell ref="J54:K54"/>
    <mergeCell ref="N54:O54"/>
    <mergeCell ref="P54:R54"/>
    <mergeCell ref="B53:C53"/>
    <mergeCell ref="D53:E53"/>
    <mergeCell ref="N51:O51"/>
    <mergeCell ref="P51:R51"/>
    <mergeCell ref="B52:C52"/>
    <mergeCell ref="D52:E52"/>
    <mergeCell ref="F52:G52"/>
    <mergeCell ref="J52:K52"/>
    <mergeCell ref="N52:O52"/>
    <mergeCell ref="P52:R52"/>
    <mergeCell ref="L51:M51"/>
    <mergeCell ref="L52:M52"/>
    <mergeCell ref="B51:C51"/>
    <mergeCell ref="D51:E51"/>
    <mergeCell ref="F51:G51"/>
    <mergeCell ref="J51:K51"/>
    <mergeCell ref="P49:R49"/>
    <mergeCell ref="B50:C50"/>
    <mergeCell ref="D50:E50"/>
    <mergeCell ref="F50:G50"/>
    <mergeCell ref="J50:K50"/>
    <mergeCell ref="N50:O50"/>
    <mergeCell ref="P50:R50"/>
    <mergeCell ref="B49:C49"/>
    <mergeCell ref="L49:M49"/>
    <mergeCell ref="D49:E49"/>
    <mergeCell ref="F49:G49"/>
    <mergeCell ref="J49:K49"/>
    <mergeCell ref="L50:M50"/>
    <mergeCell ref="P48:R48"/>
    <mergeCell ref="F47:G47"/>
    <mergeCell ref="J47:K47"/>
    <mergeCell ref="N49:O49"/>
    <mergeCell ref="L48:M48"/>
    <mergeCell ref="P47:R47"/>
    <mergeCell ref="N47:O47"/>
    <mergeCell ref="B48:C48"/>
    <mergeCell ref="D48:E48"/>
    <mergeCell ref="F48:G48"/>
    <mergeCell ref="J48:K48"/>
    <mergeCell ref="N48:O48"/>
    <mergeCell ref="C43:D43"/>
    <mergeCell ref="E43:F43"/>
    <mergeCell ref="B47:C47"/>
    <mergeCell ref="D47:E47"/>
    <mergeCell ref="O43:P43"/>
    <mergeCell ref="U44:U45"/>
    <mergeCell ref="B46:C46"/>
    <mergeCell ref="D46:E46"/>
    <mergeCell ref="F46:G46"/>
    <mergeCell ref="J46:K46"/>
    <mergeCell ref="N46:O46"/>
    <mergeCell ref="U41:W41"/>
    <mergeCell ref="O41:P42"/>
    <mergeCell ref="G40:H42"/>
    <mergeCell ref="O39:P40"/>
    <mergeCell ref="I37:J39"/>
    <mergeCell ref="A44:A45"/>
    <mergeCell ref="B44:C45"/>
    <mergeCell ref="D44:E45"/>
    <mergeCell ref="F44:G45"/>
    <mergeCell ref="H44:I44"/>
    <mergeCell ref="Q43:R43"/>
    <mergeCell ref="L46:M46"/>
    <mergeCell ref="J44:K45"/>
    <mergeCell ref="L44:M45"/>
    <mergeCell ref="N44:O45"/>
    <mergeCell ref="P44:R45"/>
    <mergeCell ref="P46:R46"/>
    <mergeCell ref="A37:A38"/>
    <mergeCell ref="G37:H39"/>
    <mergeCell ref="I40:J42"/>
    <mergeCell ref="K37:L39"/>
    <mergeCell ref="K40:L42"/>
    <mergeCell ref="A41:A42"/>
    <mergeCell ref="C40:D42"/>
    <mergeCell ref="C37:D39"/>
    <mergeCell ref="E37:F39"/>
    <mergeCell ref="E40:F42"/>
    <mergeCell ref="A35:B35"/>
    <mergeCell ref="C35:F35"/>
    <mergeCell ref="H35:J35"/>
    <mergeCell ref="K35:M35"/>
    <mergeCell ref="A34:B34"/>
    <mergeCell ref="C34:F34"/>
    <mergeCell ref="H34:I34"/>
    <mergeCell ref="J34:M34"/>
    <mergeCell ref="A33:B33"/>
    <mergeCell ref="C33:F33"/>
    <mergeCell ref="H33:I33"/>
    <mergeCell ref="J33:M33"/>
    <mergeCell ref="A28:B30"/>
    <mergeCell ref="C28:G30"/>
    <mergeCell ref="H28:R30"/>
    <mergeCell ref="A32:B32"/>
    <mergeCell ref="H32:I32"/>
    <mergeCell ref="J32:M32"/>
    <mergeCell ref="I26:J26"/>
    <mergeCell ref="L26:M26"/>
    <mergeCell ref="A25:B25"/>
    <mergeCell ref="C25:D25"/>
    <mergeCell ref="A26:B26"/>
    <mergeCell ref="C26:D26"/>
    <mergeCell ref="E26:F26"/>
    <mergeCell ref="G26:H26"/>
    <mergeCell ref="E25:F25"/>
    <mergeCell ref="G25:H25"/>
    <mergeCell ref="I23:J23"/>
    <mergeCell ref="L23:M23"/>
    <mergeCell ref="I24:J24"/>
    <mergeCell ref="L24:M24"/>
    <mergeCell ref="I25:J25"/>
    <mergeCell ref="L25:M25"/>
    <mergeCell ref="A24:B24"/>
    <mergeCell ref="C24:D24"/>
    <mergeCell ref="E24:F24"/>
    <mergeCell ref="G24:H24"/>
    <mergeCell ref="A23:B23"/>
    <mergeCell ref="C23:D23"/>
    <mergeCell ref="E23:F23"/>
    <mergeCell ref="G23:H23"/>
    <mergeCell ref="I22:J22"/>
    <mergeCell ref="L22:M22"/>
    <mergeCell ref="A21:B21"/>
    <mergeCell ref="C21:D21"/>
    <mergeCell ref="A22:B22"/>
    <mergeCell ref="C22:D22"/>
    <mergeCell ref="E22:F22"/>
    <mergeCell ref="G22:H22"/>
    <mergeCell ref="E21:F21"/>
    <mergeCell ref="G21:H21"/>
    <mergeCell ref="I19:J19"/>
    <mergeCell ref="L19:M19"/>
    <mergeCell ref="I20:J20"/>
    <mergeCell ref="L20:M20"/>
    <mergeCell ref="I21:J21"/>
    <mergeCell ref="L21:M21"/>
    <mergeCell ref="A20:B20"/>
    <mergeCell ref="C20:D20"/>
    <mergeCell ref="E20:F20"/>
    <mergeCell ref="G20:H20"/>
    <mergeCell ref="A19:B19"/>
    <mergeCell ref="C19:D19"/>
    <mergeCell ref="E19:F19"/>
    <mergeCell ref="G19:H19"/>
    <mergeCell ref="I18:J18"/>
    <mergeCell ref="L18:M18"/>
    <mergeCell ref="A17:B17"/>
    <mergeCell ref="C17:D17"/>
    <mergeCell ref="A18:B18"/>
    <mergeCell ref="C18:D18"/>
    <mergeCell ref="E18:F18"/>
    <mergeCell ref="G18:H18"/>
    <mergeCell ref="E17:F17"/>
    <mergeCell ref="G17:H17"/>
    <mergeCell ref="I15:J15"/>
    <mergeCell ref="L15:M15"/>
    <mergeCell ref="I16:J16"/>
    <mergeCell ref="L16:M16"/>
    <mergeCell ref="I17:J17"/>
    <mergeCell ref="L17:M17"/>
    <mergeCell ref="A16:B16"/>
    <mergeCell ref="C16:D16"/>
    <mergeCell ref="E16:F16"/>
    <mergeCell ref="G16:H16"/>
    <mergeCell ref="A15:B15"/>
    <mergeCell ref="C15:D15"/>
    <mergeCell ref="E15:F15"/>
    <mergeCell ref="G15:H15"/>
    <mergeCell ref="I14:J14"/>
    <mergeCell ref="L14:M14"/>
    <mergeCell ref="A13:B13"/>
    <mergeCell ref="C13:D13"/>
    <mergeCell ref="A14:B14"/>
    <mergeCell ref="C14:D14"/>
    <mergeCell ref="E14:F14"/>
    <mergeCell ref="G14:H14"/>
    <mergeCell ref="E13:F13"/>
    <mergeCell ref="G13:H13"/>
    <mergeCell ref="I11:J11"/>
    <mergeCell ref="L11:M11"/>
    <mergeCell ref="I12:J12"/>
    <mergeCell ref="L12:M12"/>
    <mergeCell ref="I13:J13"/>
    <mergeCell ref="L13:M13"/>
    <mergeCell ref="A12:B12"/>
    <mergeCell ref="C12:D12"/>
    <mergeCell ref="E12:F12"/>
    <mergeCell ref="G12:H12"/>
    <mergeCell ref="A11:B11"/>
    <mergeCell ref="C11:D11"/>
    <mergeCell ref="E11:F11"/>
    <mergeCell ref="G11:H11"/>
    <mergeCell ref="A9:B9"/>
    <mergeCell ref="C9:D9"/>
    <mergeCell ref="A10:B10"/>
    <mergeCell ref="C10:D10"/>
    <mergeCell ref="E10:F10"/>
    <mergeCell ref="G10:H10"/>
    <mergeCell ref="E9:F9"/>
    <mergeCell ref="G9:H9"/>
    <mergeCell ref="L8:M8"/>
    <mergeCell ref="I9:J9"/>
    <mergeCell ref="L9:M9"/>
    <mergeCell ref="I10:J10"/>
    <mergeCell ref="L10:M10"/>
    <mergeCell ref="L7:M7"/>
    <mergeCell ref="A8:B8"/>
    <mergeCell ref="C8:D8"/>
    <mergeCell ref="E8:F8"/>
    <mergeCell ref="G8:H8"/>
    <mergeCell ref="A7:B7"/>
    <mergeCell ref="C7:D7"/>
    <mergeCell ref="E7:F7"/>
    <mergeCell ref="G7:H7"/>
    <mergeCell ref="A5:B5"/>
    <mergeCell ref="C5:D5"/>
    <mergeCell ref="A6:B6"/>
    <mergeCell ref="C6:D6"/>
    <mergeCell ref="E6:F6"/>
    <mergeCell ref="A4:B4"/>
    <mergeCell ref="C4:D4"/>
    <mergeCell ref="E4:F4"/>
    <mergeCell ref="E5:F5"/>
    <mergeCell ref="L2:M2"/>
    <mergeCell ref="A2:B2"/>
    <mergeCell ref="C2:D2"/>
    <mergeCell ref="E2:F2"/>
    <mergeCell ref="I2:J2"/>
    <mergeCell ref="I3:J3"/>
    <mergeCell ref="L3:M3"/>
    <mergeCell ref="A3:B3"/>
    <mergeCell ref="C3:D3"/>
    <mergeCell ref="E3:F3"/>
    <mergeCell ref="G4:H4"/>
    <mergeCell ref="U35:W35"/>
    <mergeCell ref="I4:J4"/>
    <mergeCell ref="L4:M4"/>
    <mergeCell ref="I5:J5"/>
    <mergeCell ref="L5:M5"/>
    <mergeCell ref="I6:J6"/>
    <mergeCell ref="G6:H6"/>
    <mergeCell ref="G5:H5"/>
    <mergeCell ref="I8:J8"/>
    <mergeCell ref="A39:A40"/>
    <mergeCell ref="G3:H3"/>
    <mergeCell ref="U36:W36"/>
    <mergeCell ref="O37:P38"/>
    <mergeCell ref="M37:N42"/>
    <mergeCell ref="Q37:R38"/>
    <mergeCell ref="U37:W37"/>
    <mergeCell ref="U38:W38"/>
    <mergeCell ref="L6:M6"/>
    <mergeCell ref="I7:J7"/>
    <mergeCell ref="Q39:R40"/>
    <mergeCell ref="U39:W39"/>
    <mergeCell ref="U40:W40"/>
    <mergeCell ref="Q41:R42"/>
    <mergeCell ref="G66:H66"/>
    <mergeCell ref="E66:F66"/>
    <mergeCell ref="G43:H43"/>
    <mergeCell ref="I43:J43"/>
    <mergeCell ref="K43:L43"/>
    <mergeCell ref="M43:N43"/>
    <mergeCell ref="O69:R69"/>
    <mergeCell ref="A69:G69"/>
    <mergeCell ref="A72:H72"/>
    <mergeCell ref="B75:F75"/>
    <mergeCell ref="M70:S70"/>
    <mergeCell ref="C66:D66"/>
    <mergeCell ref="A66:B66"/>
    <mergeCell ref="A74:H74"/>
  </mergeCells>
  <printOptions/>
  <pageMargins left="0.2362204724409449" right="0" top="0.7480314960629921" bottom="0.7480314960629921" header="0.31496062992125984" footer="0.31496062992125984"/>
  <pageSetup blackAndWhite="1" fitToHeight="0" fitToWidth="1" horizontalDpi="600" verticalDpi="600" orientation="portrait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M/T MILLENNIUM 2</dc:title>
  <dc:subject>ÖLÇÜ RAPORU</dc:subject>
  <dc:creator>KPT.SALİH ÇAPANOĞLU</dc:creator>
  <cp:keywords/>
  <dc:description/>
  <cp:lastModifiedBy>Kemal Taylan</cp:lastModifiedBy>
  <cp:lastPrinted>2016-06-27T06:16:33Z</cp:lastPrinted>
  <dcterms:created xsi:type="dcterms:W3CDTF">2001-11-29T19:13:26Z</dcterms:created>
  <dcterms:modified xsi:type="dcterms:W3CDTF">2016-06-27T06:18:10Z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1C471C09">
    <vt:lpwstr/>
  </property>
  <property fmtid="{D5CDD505-2E9C-101B-9397-08002B2CF9AE}" pid="20" name="IVID12391307">
    <vt:lpwstr/>
  </property>
  <property fmtid="{D5CDD505-2E9C-101B-9397-08002B2CF9AE}" pid="21" name="IVID3B6F15E2">
    <vt:lpwstr/>
  </property>
  <property fmtid="{D5CDD505-2E9C-101B-9397-08002B2CF9AE}" pid="22" name="IVID115E1703">
    <vt:lpwstr/>
  </property>
  <property fmtid="{D5CDD505-2E9C-101B-9397-08002B2CF9AE}" pid="23" name="IVIDB235A3C6">
    <vt:lpwstr/>
  </property>
  <property fmtid="{D5CDD505-2E9C-101B-9397-08002B2CF9AE}" pid="24" name="IVID2D6216D6">
    <vt:lpwstr/>
  </property>
  <property fmtid="{D5CDD505-2E9C-101B-9397-08002B2CF9AE}" pid="25" name="IVID403C89F9">
    <vt:lpwstr/>
  </property>
  <property fmtid="{D5CDD505-2E9C-101B-9397-08002B2CF9AE}" pid="26" name="IVID151614D5">
    <vt:lpwstr/>
  </property>
  <property fmtid="{D5CDD505-2E9C-101B-9397-08002B2CF9AE}" pid="27" name="IVID391512E9">
    <vt:lpwstr/>
  </property>
  <property fmtid="{D5CDD505-2E9C-101B-9397-08002B2CF9AE}" pid="28" name="IVID104111F8">
    <vt:lpwstr/>
  </property>
  <property fmtid="{D5CDD505-2E9C-101B-9397-08002B2CF9AE}" pid="29" name="IVID13800FE3">
    <vt:lpwstr/>
  </property>
  <property fmtid="{D5CDD505-2E9C-101B-9397-08002B2CF9AE}" pid="30" name="IVID58719883">
    <vt:lpwstr/>
  </property>
  <property fmtid="{D5CDD505-2E9C-101B-9397-08002B2CF9AE}" pid="31" name="IVID16271305">
    <vt:lpwstr/>
  </property>
  <property fmtid="{D5CDD505-2E9C-101B-9397-08002B2CF9AE}" pid="32" name="IVID54A096FC">
    <vt:lpwstr/>
  </property>
  <property fmtid="{D5CDD505-2E9C-101B-9397-08002B2CF9AE}" pid="33" name="IVID367819CF">
    <vt:lpwstr/>
  </property>
  <property fmtid="{D5CDD505-2E9C-101B-9397-08002B2CF9AE}" pid="34" name="IVID226B1806">
    <vt:lpwstr/>
  </property>
  <property fmtid="{D5CDD505-2E9C-101B-9397-08002B2CF9AE}" pid="35" name="IVID355816E5">
    <vt:lpwstr/>
  </property>
  <property fmtid="{D5CDD505-2E9C-101B-9397-08002B2CF9AE}" pid="36" name="IVID2867108B">
    <vt:lpwstr/>
  </property>
  <property fmtid="{D5CDD505-2E9C-101B-9397-08002B2CF9AE}" pid="37" name="IVID286E17D0">
    <vt:lpwstr/>
  </property>
  <property fmtid="{D5CDD505-2E9C-101B-9397-08002B2CF9AE}" pid="38" name="IVID396F1BE3">
    <vt:lpwstr/>
  </property>
  <property fmtid="{D5CDD505-2E9C-101B-9397-08002B2CF9AE}" pid="39" name="IVID42D0F07">
    <vt:lpwstr/>
  </property>
  <property fmtid="{D5CDD505-2E9C-101B-9397-08002B2CF9AE}" pid="40" name="IVID1D0E11D1">
    <vt:lpwstr/>
  </property>
  <property fmtid="{D5CDD505-2E9C-101B-9397-08002B2CF9AE}" pid="41" name="IVID192D15D9">
    <vt:lpwstr/>
  </property>
  <property fmtid="{D5CDD505-2E9C-101B-9397-08002B2CF9AE}" pid="42" name="IVID292310E2">
    <vt:lpwstr/>
  </property>
  <property fmtid="{D5CDD505-2E9C-101B-9397-08002B2CF9AE}" pid="43" name="IVID1B6813ED">
    <vt:lpwstr/>
  </property>
  <property fmtid="{D5CDD505-2E9C-101B-9397-08002B2CF9AE}" pid="44" name="IVID3B2F16EF">
    <vt:lpwstr/>
  </property>
  <property fmtid="{D5CDD505-2E9C-101B-9397-08002B2CF9AE}" pid="45" name="IVID25691ED1">
    <vt:lpwstr/>
  </property>
  <property fmtid="{D5CDD505-2E9C-101B-9397-08002B2CF9AE}" pid="46" name="IVID1E1B11D6">
    <vt:lpwstr/>
  </property>
</Properties>
</file>